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Martin\Rozpočet a ZÚ\Rozpočty\Rozpočet na 2022\"/>
    </mc:Choice>
  </mc:AlternateContent>
  <xr:revisionPtr revIDLastSave="0" documentId="13_ncr:1_{2B941A7C-E918-4A14-8DC1-29849C946212}" xr6:coauthVersionLast="47" xr6:coauthVersionMax="47" xr10:uidLastSave="{00000000-0000-0000-0000-000000000000}"/>
  <bookViews>
    <workbookView xWindow="-120" yWindow="-120" windowWidth="25440" windowHeight="15390" activeTab="3" xr2:uid="{00000000-000D-0000-FFFF-FFFF00000000}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22 - výdavky" sheetId="5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H125" i="5"/>
  <c r="I136" i="3"/>
  <c r="I135" i="3"/>
  <c r="I134" i="3"/>
  <c r="I131" i="3"/>
  <c r="I128" i="3"/>
  <c r="I114" i="3"/>
  <c r="I111" i="3"/>
  <c r="J89" i="3"/>
  <c r="I88" i="3"/>
  <c r="I85" i="1"/>
  <c r="G110" i="5" l="1"/>
  <c r="I99" i="3" s="1"/>
  <c r="H95" i="5"/>
  <c r="H93" i="5" s="1"/>
  <c r="G206" i="5" l="1"/>
  <c r="I217" i="3" s="1"/>
  <c r="G60" i="5" l="1"/>
  <c r="I57" i="3" s="1"/>
  <c r="J175" i="3" l="1"/>
  <c r="H13" i="4"/>
  <c r="H123" i="5" l="1"/>
  <c r="J111" i="3"/>
  <c r="J108" i="3" s="1"/>
  <c r="G16" i="5"/>
  <c r="I16" i="3" s="1"/>
  <c r="I13" i="4"/>
  <c r="M236" i="3"/>
  <c r="N236" i="3"/>
  <c r="O236" i="3"/>
  <c r="P236" i="3"/>
  <c r="Q236" i="3"/>
  <c r="R236" i="3"/>
  <c r="J236" i="3"/>
  <c r="K236" i="3"/>
  <c r="L236" i="3"/>
  <c r="I236" i="3"/>
  <c r="E236" i="3"/>
  <c r="M214" i="3"/>
  <c r="N214" i="3"/>
  <c r="O214" i="3"/>
  <c r="P214" i="3"/>
  <c r="Q214" i="3"/>
  <c r="R214" i="3"/>
  <c r="J214" i="3"/>
  <c r="K214" i="3"/>
  <c r="L214" i="3"/>
  <c r="F214" i="3"/>
  <c r="G214" i="3"/>
  <c r="H214" i="3"/>
  <c r="E214" i="3"/>
  <c r="I200" i="3"/>
  <c r="J200" i="3"/>
  <c r="K200" i="3"/>
  <c r="L200" i="3"/>
  <c r="R200" i="3"/>
  <c r="Q200" i="3"/>
  <c r="P200" i="3"/>
  <c r="O200" i="3"/>
  <c r="N200" i="3"/>
  <c r="M200" i="3"/>
  <c r="F200" i="3"/>
  <c r="G200" i="3"/>
  <c r="H200" i="3"/>
  <c r="E200" i="3"/>
  <c r="N172" i="3"/>
  <c r="O172" i="3"/>
  <c r="P172" i="3"/>
  <c r="Q172" i="3"/>
  <c r="R172" i="3"/>
  <c r="M172" i="3"/>
  <c r="J172" i="3"/>
  <c r="F172" i="3"/>
  <c r="G172" i="3"/>
  <c r="H172" i="3"/>
  <c r="E172" i="3"/>
  <c r="N161" i="3"/>
  <c r="O161" i="3"/>
  <c r="P161" i="3"/>
  <c r="Q161" i="3"/>
  <c r="R161" i="3"/>
  <c r="M161" i="3"/>
  <c r="J161" i="3"/>
  <c r="K161" i="3"/>
  <c r="L161" i="3"/>
  <c r="F161" i="3"/>
  <c r="G161" i="3"/>
  <c r="H161" i="3"/>
  <c r="E161" i="3"/>
  <c r="N150" i="3"/>
  <c r="O150" i="3"/>
  <c r="P150" i="3"/>
  <c r="Q150" i="3"/>
  <c r="R150" i="3"/>
  <c r="M150" i="3"/>
  <c r="F150" i="3"/>
  <c r="G150" i="3"/>
  <c r="H150" i="3"/>
  <c r="E150" i="3"/>
  <c r="N122" i="3"/>
  <c r="N235" i="3" s="1"/>
  <c r="O122" i="3"/>
  <c r="O235" i="3" s="1"/>
  <c r="P122" i="3"/>
  <c r="P235" i="3" s="1"/>
  <c r="Q122" i="3"/>
  <c r="Q235" i="3" s="1"/>
  <c r="R122" i="3"/>
  <c r="R235" i="3" s="1"/>
  <c r="M122" i="3"/>
  <c r="M235" i="3" s="1"/>
  <c r="J122" i="3"/>
  <c r="J235" i="3" s="1"/>
  <c r="K235" i="3"/>
  <c r="L235" i="3"/>
  <c r="I235" i="3"/>
  <c r="F122" i="3"/>
  <c r="G122" i="3"/>
  <c r="H122" i="3"/>
  <c r="E122" i="3"/>
  <c r="N108" i="3"/>
  <c r="O108" i="3"/>
  <c r="P108" i="3"/>
  <c r="Q108" i="3"/>
  <c r="R108" i="3"/>
  <c r="M108" i="3"/>
  <c r="I108" i="3"/>
  <c r="F108" i="3"/>
  <c r="G108" i="3"/>
  <c r="H108" i="3"/>
  <c r="E108" i="3"/>
  <c r="N97" i="3"/>
  <c r="O97" i="3"/>
  <c r="P97" i="3"/>
  <c r="Q97" i="3"/>
  <c r="R97" i="3"/>
  <c r="M97" i="3"/>
  <c r="J97" i="3"/>
  <c r="I97" i="3"/>
  <c r="F97" i="3"/>
  <c r="G97" i="3"/>
  <c r="H97" i="3"/>
  <c r="E97" i="3"/>
  <c r="N86" i="3"/>
  <c r="O86" i="3"/>
  <c r="P86" i="3"/>
  <c r="Q86" i="3"/>
  <c r="R86" i="3"/>
  <c r="M86" i="3"/>
  <c r="J86" i="3"/>
  <c r="I86" i="3"/>
  <c r="F86" i="3"/>
  <c r="G86" i="3"/>
  <c r="H86" i="3"/>
  <c r="E86" i="3"/>
  <c r="N69" i="3"/>
  <c r="O69" i="3"/>
  <c r="P69" i="3"/>
  <c r="Q69" i="3"/>
  <c r="R69" i="3"/>
  <c r="M69" i="3"/>
  <c r="F69" i="3"/>
  <c r="G69" i="3"/>
  <c r="H69" i="3"/>
  <c r="E69" i="3"/>
  <c r="N50" i="3"/>
  <c r="O50" i="3"/>
  <c r="P50" i="3"/>
  <c r="Q50" i="3"/>
  <c r="R50" i="3"/>
  <c r="M50" i="3"/>
  <c r="F50" i="3"/>
  <c r="G50" i="3"/>
  <c r="H50" i="3"/>
  <c r="N36" i="3"/>
  <c r="O36" i="3"/>
  <c r="P36" i="3"/>
  <c r="Q36" i="3"/>
  <c r="R36" i="3"/>
  <c r="M36" i="3"/>
  <c r="F36" i="3"/>
  <c r="G36" i="3"/>
  <c r="H36" i="3"/>
  <c r="E36" i="3"/>
  <c r="N10" i="3"/>
  <c r="O10" i="3"/>
  <c r="P10" i="3"/>
  <c r="Q10" i="3"/>
  <c r="R10" i="3"/>
  <c r="M10" i="3"/>
  <c r="F10" i="3"/>
  <c r="G10" i="3"/>
  <c r="H10" i="3"/>
  <c r="E10" i="3"/>
  <c r="H99" i="1"/>
  <c r="H98" i="1" s="1"/>
  <c r="H101" i="1" s="1"/>
  <c r="J85" i="1"/>
  <c r="I81" i="1"/>
  <c r="I80" i="1" s="1"/>
  <c r="J82" i="1"/>
  <c r="J80" i="1" s="1"/>
  <c r="L85" i="1"/>
  <c r="M85" i="1"/>
  <c r="K85" i="1"/>
  <c r="H85" i="1"/>
  <c r="L82" i="1"/>
  <c r="L80" i="1" s="1"/>
  <c r="L103" i="1" s="1"/>
  <c r="M82" i="1"/>
  <c r="M80" i="1" s="1"/>
  <c r="K82" i="1"/>
  <c r="K80" i="1" s="1"/>
  <c r="K103" i="1" s="1"/>
  <c r="H82" i="1"/>
  <c r="H80" i="1" s="1"/>
  <c r="H103" i="1" s="1"/>
  <c r="G82" i="1"/>
  <c r="G80" i="1" s="1"/>
  <c r="H63" i="1"/>
  <c r="H62" i="1" s="1"/>
  <c r="G63" i="1"/>
  <c r="G62" i="1" s="1"/>
  <c r="H56" i="1"/>
  <c r="G56" i="1"/>
  <c r="G72" i="1" s="1"/>
  <c r="H51" i="1"/>
  <c r="G51" i="1"/>
  <c r="H40" i="1"/>
  <c r="G40" i="1"/>
  <c r="H34" i="1"/>
  <c r="G34" i="1"/>
  <c r="H26" i="1"/>
  <c r="G26" i="1"/>
  <c r="H18" i="1"/>
  <c r="G18" i="1"/>
  <c r="H13" i="1"/>
  <c r="H10" i="1"/>
  <c r="G13" i="1"/>
  <c r="G10" i="1"/>
  <c r="M10" i="1"/>
  <c r="L10" i="1"/>
  <c r="K10" i="1"/>
  <c r="M103" i="1" l="1"/>
  <c r="I103" i="1"/>
  <c r="E237" i="3"/>
  <c r="M234" i="3"/>
  <c r="M237" i="3" s="1"/>
  <c r="G7" i="4" s="1"/>
  <c r="G18" i="4" s="1"/>
  <c r="O234" i="3"/>
  <c r="O237" i="3" s="1"/>
  <c r="H7" i="4" s="1"/>
  <c r="H18" i="4" s="1"/>
  <c r="K234" i="3"/>
  <c r="K237" i="3" s="1"/>
  <c r="J103" i="1"/>
  <c r="R234" i="3"/>
  <c r="N234" i="3"/>
  <c r="P234" i="3"/>
  <c r="L234" i="3"/>
  <c r="Q234" i="3"/>
  <c r="Q237" i="3" s="1"/>
  <c r="I7" i="4" s="1"/>
  <c r="I18" i="4" s="1"/>
  <c r="H8" i="1"/>
  <c r="H24" i="1"/>
  <c r="G24" i="1"/>
  <c r="G8" i="1"/>
  <c r="G73" i="1" l="1"/>
  <c r="G101" i="1" s="1"/>
  <c r="I16" i="4"/>
  <c r="H16" i="4"/>
  <c r="J99" i="1"/>
  <c r="K99" i="1"/>
  <c r="L99" i="1"/>
  <c r="M99" i="1"/>
  <c r="I99" i="1"/>
  <c r="J100" i="1"/>
  <c r="K100" i="1"/>
  <c r="L100" i="1"/>
  <c r="M100" i="1"/>
  <c r="J63" i="1"/>
  <c r="J62" i="1" s="1"/>
  <c r="K63" i="1"/>
  <c r="K62" i="1" s="1"/>
  <c r="L63" i="1"/>
  <c r="L62" i="1" s="1"/>
  <c r="M63" i="1"/>
  <c r="M62" i="1" s="1"/>
  <c r="I63" i="1"/>
  <c r="I62" i="1" s="1"/>
  <c r="J56" i="1"/>
  <c r="J72" i="1" s="1"/>
  <c r="K56" i="1"/>
  <c r="K72" i="1" s="1"/>
  <c r="L56" i="1"/>
  <c r="L72" i="1" s="1"/>
  <c r="M56" i="1"/>
  <c r="M72" i="1" s="1"/>
  <c r="I56" i="1"/>
  <c r="I72" i="1" s="1"/>
  <c r="J51" i="1"/>
  <c r="K51" i="1"/>
  <c r="L51" i="1"/>
  <c r="M51" i="1"/>
  <c r="I51" i="1"/>
  <c r="J47" i="1"/>
  <c r="K47" i="1"/>
  <c r="L47" i="1"/>
  <c r="M47" i="1"/>
  <c r="I47" i="1"/>
  <c r="J40" i="1"/>
  <c r="K40" i="1"/>
  <c r="L40" i="1"/>
  <c r="M40" i="1"/>
  <c r="I40" i="1"/>
  <c r="J34" i="1"/>
  <c r="K34" i="1"/>
  <c r="L34" i="1"/>
  <c r="M34" i="1"/>
  <c r="I34" i="1"/>
  <c r="J26" i="1"/>
  <c r="K26" i="1"/>
  <c r="L26" i="1"/>
  <c r="M26" i="1"/>
  <c r="I26" i="1"/>
  <c r="J18" i="1"/>
  <c r="K18" i="1"/>
  <c r="L18" i="1"/>
  <c r="M18" i="1"/>
  <c r="I18" i="1"/>
  <c r="J13" i="1"/>
  <c r="K13" i="1"/>
  <c r="L13" i="1"/>
  <c r="M13" i="1"/>
  <c r="I13" i="1"/>
  <c r="J10" i="1"/>
  <c r="I10" i="1"/>
  <c r="G228" i="5"/>
  <c r="G215" i="5"/>
  <c r="G194" i="5"/>
  <c r="I188" i="3" s="1"/>
  <c r="G191" i="5"/>
  <c r="I192" i="3" s="1"/>
  <c r="G188" i="5"/>
  <c r="I181" i="3" s="1"/>
  <c r="G185" i="5"/>
  <c r="I178" i="3" s="1"/>
  <c r="G182" i="5"/>
  <c r="I175" i="3" s="1"/>
  <c r="G171" i="5"/>
  <c r="G159" i="5"/>
  <c r="G135" i="5"/>
  <c r="G227" i="5" s="1"/>
  <c r="G125" i="5"/>
  <c r="G123" i="5" s="1"/>
  <c r="G108" i="5"/>
  <c r="G95" i="5"/>
  <c r="G93" i="5" s="1"/>
  <c r="G85" i="5"/>
  <c r="I78" i="3" s="1"/>
  <c r="G82" i="5"/>
  <c r="I75" i="3" s="1"/>
  <c r="G76" i="5"/>
  <c r="I72" i="3" s="1"/>
  <c r="G55" i="5"/>
  <c r="I53" i="3" s="1"/>
  <c r="I50" i="3" s="1"/>
  <c r="G30" i="5"/>
  <c r="I28" i="3" s="1"/>
  <c r="G27" i="5"/>
  <c r="I25" i="3" s="1"/>
  <c r="G23" i="5"/>
  <c r="I22" i="3" s="1"/>
  <c r="G11" i="5"/>
  <c r="I13" i="3" s="1"/>
  <c r="I8" i="1" l="1"/>
  <c r="I172" i="3"/>
  <c r="I10" i="3"/>
  <c r="G204" i="5"/>
  <c r="I225" i="3"/>
  <c r="I214" i="3" s="1"/>
  <c r="H9" i="5"/>
  <c r="H231" i="5" s="1"/>
  <c r="H235" i="5" s="1"/>
  <c r="F13" i="4" s="1"/>
  <c r="F16" i="4" s="1"/>
  <c r="J19" i="3"/>
  <c r="J10" i="3" s="1"/>
  <c r="J234" i="3" s="1"/>
  <c r="J239" i="3" s="1"/>
  <c r="G157" i="5"/>
  <c r="I152" i="3"/>
  <c r="I150" i="3" s="1"/>
  <c r="I69" i="3"/>
  <c r="G169" i="5"/>
  <c r="I163" i="3"/>
  <c r="I161" i="3" s="1"/>
  <c r="G53" i="5"/>
  <c r="K24" i="1"/>
  <c r="K8" i="1"/>
  <c r="G9" i="5"/>
  <c r="G74" i="5"/>
  <c r="L8" i="1"/>
  <c r="M8" i="1"/>
  <c r="J8" i="1"/>
  <c r="L24" i="1"/>
  <c r="M24" i="1"/>
  <c r="I24" i="1"/>
  <c r="J24" i="1"/>
  <c r="G180" i="5"/>
  <c r="A73" i="1"/>
  <c r="A67" i="1"/>
  <c r="A68" i="1" s="1"/>
  <c r="A63" i="1"/>
  <c r="A64" i="1" s="1"/>
  <c r="A65" i="1" s="1"/>
  <c r="A48" i="1"/>
  <c r="A49" i="1" s="1"/>
  <c r="A50" i="1" s="1"/>
  <c r="A51" i="1" s="1"/>
  <c r="A52" i="1" s="1"/>
  <c r="A53" i="1" s="1"/>
  <c r="A54" i="1" s="1"/>
  <c r="A55" i="1" s="1"/>
  <c r="A45" i="1"/>
  <c r="A42" i="1"/>
  <c r="A43" i="1" s="1"/>
  <c r="A18" i="1"/>
  <c r="A20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A16" i="1" s="1"/>
  <c r="I234" i="3" l="1"/>
  <c r="I237" i="3" s="1"/>
  <c r="K73" i="1"/>
  <c r="K98" i="1" s="1"/>
  <c r="K101" i="1" s="1"/>
  <c r="G6" i="4" s="1"/>
  <c r="J73" i="1"/>
  <c r="J98" i="1" s="1"/>
  <c r="J101" i="1" s="1"/>
  <c r="G226" i="5"/>
  <c r="G229" i="5" s="1"/>
  <c r="M73" i="1"/>
  <c r="M98" i="1" s="1"/>
  <c r="M101" i="1" s="1"/>
  <c r="I6" i="4" s="1"/>
  <c r="L73" i="1"/>
  <c r="L98" i="1" s="1"/>
  <c r="L101" i="1" s="1"/>
  <c r="H6" i="4" s="1"/>
  <c r="I73" i="1"/>
  <c r="I98" i="1" s="1"/>
  <c r="I101" i="1" s="1"/>
  <c r="F6" i="4" l="1"/>
  <c r="F17" i="4" s="1"/>
  <c r="I108" i="1"/>
  <c r="G235" i="5"/>
  <c r="F7" i="4"/>
  <c r="I17" i="4"/>
  <c r="I19" i="4" s="1"/>
  <c r="I10" i="4"/>
  <c r="H17" i="4"/>
  <c r="H19" i="4" s="1"/>
  <c r="H10" i="4"/>
  <c r="G17" i="4"/>
  <c r="G19" i="4" s="1"/>
  <c r="G10" i="4"/>
  <c r="F18" i="4" l="1"/>
  <c r="F19" i="4" s="1"/>
  <c r="F10" i="4"/>
</calcChain>
</file>

<file path=xl/sharedStrings.xml><?xml version="1.0" encoding="utf-8"?>
<sst xmlns="http://schemas.openxmlformats.org/spreadsheetml/2006/main" count="1482" uniqueCount="444">
  <si>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</si>
  <si>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</si>
  <si>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</si>
  <si>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</si>
  <si>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</si>
  <si>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</si>
  <si>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</si>
  <si>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</si>
  <si>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</si>
  <si>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</si>
  <si>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</si>
  <si>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</si>
  <si>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</si>
  <si>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</si>
  <si>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</si>
  <si>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</si>
  <si>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</si>
  <si>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</si>
  <si>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</si>
  <si>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</si>
  <si>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</si>
  <si>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</si>
  <si>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</si>
  <si>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</si>
  <si>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</si>
  <si>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</si>
  <si>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</si>
  <si>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daň za psa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</si>
  <si>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</si>
  <si>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</si>
  <si>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</si>
  <si>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</si>
  <si>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</si>
  <si>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</si>
  <si>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</si>
  <si>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</si>
  <si>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</si>
  <si>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</si>
  <si>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</si>
  <si>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</si>
  <si>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</si>
  <si>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</si>
  <si>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</si>
  <si>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</si>
  <si>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</si>
  <si>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</si>
  <si>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</si>
  <si>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</si>
  <si>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</si>
  <si>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</si>
  <si>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</si>
  <si>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</si>
  <si>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</si>
  <si>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</si>
  <si>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</si>
  <si>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</si>
  <si>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</si>
  <si>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</si>
  <si>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</si>
  <si>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</si>
  <si>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</si>
  <si>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</si>
  <si>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</si>
  <si>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</si>
  <si>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</si>
  <si>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</si>
  <si>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</si>
  <si>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</si>
  <si>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</si>
  <si>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</si>
  <si>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</si>
  <si>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</si>
  <si>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</si>
  <si>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</si>
  <si>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</si>
  <si>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</si>
  <si>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</si>
  <si>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</si>
  <si>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</si>
  <si>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</si>
  <si>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</si>
  <si>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</si>
  <si>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</si>
  <si>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</si>
  <si>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</si>
  <si>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</si>
  <si>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</si>
  <si>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</si>
  <si>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</si>
  <si>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</si>
  <si>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</si>
  <si>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</si>
  <si>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</si>
  <si>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</si>
  <si>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</si>
  <si>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</si>
  <si>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</si>
  <si>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</si>
  <si>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</si>
  <si>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</si>
  <si>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</si>
  <si>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Transakcie verejného dlhu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</si>
  <si>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</si>
  <si>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</si>
  <si>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</si>
  <si>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</si>
  <si>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</si>
  <si>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</si>
  <si>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</si>
  <si>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</si>
  <si>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</si>
  <si>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</si>
  <si>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</si>
  <si>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</si>
  <si>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</si>
  <si>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</si>
  <si>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</si>
  <si>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>Kronika obce</t>
  </si>
  <si>
    <t>Ostatné kultúrne služby-kronika</t>
  </si>
  <si>
    <t>Knižnica /prvok/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</si>
  <si>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</si>
  <si>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</si>
  <si>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</si>
  <si>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</si>
  <si>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</si>
  <si>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</si>
  <si>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</si>
  <si>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</si>
  <si>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</si>
  <si>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</si>
  <si>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</si>
  <si>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Bezpečnosť, právo a poriadok</t>
  </si>
  <si>
    <t>Ochrana pred požiarmi</t>
  </si>
  <si>
    <t>Požiarna ochrana /pohonné hmoty,</t>
  </si>
  <si>
    <t>Zvoz a odvoz odpadu</t>
  </si>
  <si>
    <t>Nakladanie s odpadmi /Fa/</t>
  </si>
  <si>
    <t>Správa a údržba miestnych komunikácií</t>
  </si>
  <si>
    <t>Cestná doprava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</si>
  <si>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</si>
  <si>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</si>
  <si>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</si>
  <si>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</si>
  <si>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</si>
  <si>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</si>
  <si>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</si>
  <si>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</si>
  <si>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</si>
  <si>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</si>
  <si>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</si>
  <si>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</si>
  <si>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</si>
  <si>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</si>
  <si>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</si>
  <si>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</si>
  <si>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</si>
  <si>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</si>
  <si>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</si>
  <si>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</si>
  <si>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</si>
  <si>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</si>
  <si>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</si>
  <si>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</si>
  <si>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</si>
  <si>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</si>
  <si>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</si>
  <si>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</si>
  <si>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</si>
  <si>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</si>
  <si>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</si>
  <si>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</si>
  <si>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</si>
  <si>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</si>
  <si>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</si>
  <si>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</si>
  <si>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</si>
  <si>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</si>
  <si>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</si>
  <si>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</si>
  <si>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</si>
  <si>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</si>
  <si>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</si>
  <si>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</si>
  <si>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</si>
  <si>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</si>
  <si>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</si>
  <si>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</si>
  <si>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</si>
  <si>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</si>
  <si>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</si>
  <si>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</si>
  <si>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</si>
  <si>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</si>
  <si>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</si>
  <si>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</si>
  <si>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</si>
  <si>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</si>
  <si>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</si>
  <si>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</si>
  <si>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</si>
  <si>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</si>
  <si>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</si>
  <si>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</si>
  <si>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</si>
  <si>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</si>
  <si>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</si>
  <si>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</si>
  <si>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</si>
  <si>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Sociálne dávky</t>
  </si>
  <si>
    <t>PnD, DHN, STRAVA, ŠKOL. POM.</t>
  </si>
  <si>
    <t>Pohreb</t>
  </si>
  <si>
    <t>Pôžička na pohreb</t>
  </si>
  <si>
    <t>Vzdelávacie poukazy</t>
  </si>
  <si>
    <t xml:space="preserve">             Rozpočet</t>
  </si>
  <si>
    <t xml:space="preserve">        Rozpočet</t>
  </si>
  <si>
    <t>Interné služby</t>
  </si>
  <si>
    <t>Vzdelanie</t>
  </si>
  <si>
    <t>Sociálne služby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</si>
  <si>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</si>
  <si>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</si>
  <si>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</si>
  <si>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</si>
  <si>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</si>
  <si>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</si>
  <si>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PROGRAM :   Kultúra</t>
  </si>
  <si>
    <t>Dotácia zo ŠR</t>
  </si>
  <si>
    <t>Bežné výdavky</t>
  </si>
  <si>
    <t>Kapitálové výdavky</t>
  </si>
  <si>
    <t>Ekonomická</t>
  </si>
  <si>
    <t>klasifikácia</t>
  </si>
  <si>
    <t>Mzdy, platy a ost. vyrovnania /starosta/</t>
  </si>
  <si>
    <t>Mzda, plat a ost. vyrovania /kontrolór/</t>
  </si>
  <si>
    <t>Odvody do poisťovní / kontrolór/</t>
  </si>
  <si>
    <t>Audit</t>
  </si>
  <si>
    <t>Mzda, plat a ost. vyrovnania /účtovníčka/</t>
  </si>
  <si>
    <t>Odvody do poisťovní / účtovníčka/</t>
  </si>
  <si>
    <t>DoVP - kronikárka</t>
  </si>
  <si>
    <t>Interné služby obce</t>
  </si>
  <si>
    <t>Odvody do poisťovní</t>
  </si>
  <si>
    <t xml:space="preserve">Odvody do poisťovní </t>
  </si>
  <si>
    <t>Tovary a služby</t>
  </si>
  <si>
    <t xml:space="preserve">Bezpečnosť, právo a poriadok </t>
  </si>
  <si>
    <t>Vzdelávanie</t>
  </si>
  <si>
    <t>Kultúra</t>
  </si>
  <si>
    <t>Dotácia pre TJ</t>
  </si>
  <si>
    <t>kód 111</t>
  </si>
  <si>
    <t>Podporná činnosť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</si>
  <si>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</si>
  <si>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</si>
  <si>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</si>
  <si>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</si>
  <si>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</si>
  <si>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ŠJ - deti v MŠ</t>
  </si>
  <si>
    <t>ŠJ - deti v ZŠ</t>
  </si>
  <si>
    <t>Viacročný rozpočet obce Pernek</t>
  </si>
  <si>
    <t>Rekapitulácia</t>
  </si>
  <si>
    <t>Nákup kníh, DoVP</t>
  </si>
  <si>
    <t>Odvody DoVP</t>
  </si>
  <si>
    <t>Životné prostredie</t>
  </si>
  <si>
    <t>Verejná zeleň</t>
  </si>
  <si>
    <t>Energie, telefón, materiál, služby</t>
  </si>
  <si>
    <t xml:space="preserve">OBCE - odmeny OZ </t>
  </si>
  <si>
    <t>Základná škola Pernek - I.stupeň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</si>
  <si>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</si>
  <si>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</si>
  <si>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</si>
  <si>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</si>
  <si>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</si>
  <si>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</si>
  <si>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</si>
  <si>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</si>
  <si>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</si>
  <si>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</si>
  <si>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</si>
  <si>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</si>
  <si>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</si>
  <si>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</si>
  <si>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</si>
  <si>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</si>
  <si>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</si>
  <si>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</si>
  <si>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</si>
  <si>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</si>
  <si>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</si>
  <si>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</si>
  <si>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</si>
  <si>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Odvody do poisťovní /starosta a DoVP/</t>
  </si>
  <si>
    <t xml:space="preserve">Mzda, plat a ost. vyrovnania /tech. zamestnanec a </t>
  </si>
  <si>
    <t>a upratovačka KD</t>
  </si>
  <si>
    <t>Materiál, DoVP</t>
  </si>
  <si>
    <t>KZ 72f</t>
  </si>
  <si>
    <t>Rozpočet obce na roky:</t>
  </si>
  <si>
    <t xml:space="preserve">  </t>
  </si>
  <si>
    <t>Materiál, energie, údržba</t>
  </si>
  <si>
    <t>Energie, údržba</t>
  </si>
  <si>
    <t>PREBYTOK/SCHODOK</t>
  </si>
  <si>
    <t>Oprava budovy hasičskej zbrojnice</t>
  </si>
  <si>
    <t>ŠJ - stravovanie / KZ 72f</t>
  </si>
  <si>
    <t>BV - RO / KZ 72f - ŠJ/</t>
  </si>
  <si>
    <t>Bežné výdavky  RO /KZ 72f - ŠJ/</t>
  </si>
  <si>
    <t>Bežné príjmy - RO /KZ 72f - ŠJ/</t>
  </si>
  <si>
    <t>2020</t>
  </si>
  <si>
    <t>daň za zábavné prístroje</t>
  </si>
  <si>
    <t>231</t>
  </si>
  <si>
    <t>000</t>
  </si>
  <si>
    <t>Príjem z predaja kapit. Aktív</t>
  </si>
  <si>
    <t>Odchyt psov</t>
  </si>
  <si>
    <t>Splácanie leasingu</t>
  </si>
  <si>
    <t xml:space="preserve">Kategória 1. PLÁNOVANIE, RIADENIE A KONTROLA </t>
  </si>
  <si>
    <t>Rozpočet na rok 2021</t>
  </si>
  <si>
    <t>DoVP /administrátor web-stránky, právne služby/</t>
  </si>
  <si>
    <t>Členské príspevky /ZMOS, ZOZO,Podhoran,.../</t>
  </si>
  <si>
    <t xml:space="preserve">Kategória  2:                  </t>
  </si>
  <si>
    <t>Kategória  2.  PROPAGÁCIA  A  MARKETING</t>
  </si>
  <si>
    <t>Kategória  1:                  Plánovanie, manažment a kontrola</t>
  </si>
  <si>
    <t xml:space="preserve">Kategória 3.  INTERNÉ  SLUŽBY OBCE </t>
  </si>
  <si>
    <t xml:space="preserve">Kategória  3:                  </t>
  </si>
  <si>
    <t>poslancami /</t>
  </si>
  <si>
    <t xml:space="preserve">Odmeny pre poslancov, členov komisií, ktorí nie sú </t>
  </si>
  <si>
    <t>Materiál, energie, údržba budovy OcÚ,ZŠ</t>
  </si>
  <si>
    <t xml:space="preserve">Kategória 4.  SLUŽBY OBČANOM </t>
  </si>
  <si>
    <t xml:space="preserve">Kategória  4:                  </t>
  </si>
  <si>
    <t>administratívnej zamestnankyne/</t>
  </si>
  <si>
    <t>Materiál, energie</t>
  </si>
  <si>
    <t xml:space="preserve">Kategória 5.  BEZPEČNOSŤ, PRÁVO A PORIADOK </t>
  </si>
  <si>
    <t xml:space="preserve">Kategória 5:                  </t>
  </si>
  <si>
    <t xml:space="preserve">Kategória 6.  ODPADOVÉ  HOSPODÁRSTVO </t>
  </si>
  <si>
    <t xml:space="preserve">Kategória  6:                  </t>
  </si>
  <si>
    <t xml:space="preserve">Vývoz odpadu /vývoz KO mesačný, vývoz </t>
  </si>
  <si>
    <t>stavebného odpadu zo zberného dvora/</t>
  </si>
  <si>
    <t xml:space="preserve">Kategória 8.  POZEMNÉ  KOMUNIKÁCIE  </t>
  </si>
  <si>
    <t xml:space="preserve">Kategória  8:                  </t>
  </si>
  <si>
    <t>Pozemné komunikácie /dotácia - prenesný výkon/</t>
  </si>
  <si>
    <t xml:space="preserve">Kategória 9.  VZDELÁVANIE  </t>
  </si>
  <si>
    <t xml:space="preserve">Kategória 9:                  </t>
  </si>
  <si>
    <t>Materská škola Pernek - príspevok zo ŠR</t>
  </si>
  <si>
    <t>Základná škola Pernek  - Vzdelávacie poukazy</t>
  </si>
  <si>
    <t xml:space="preserve">Kategória 10.  KULTÚRA  </t>
  </si>
  <si>
    <t xml:space="preserve">Kategória 10:                  </t>
  </si>
  <si>
    <t xml:space="preserve">Ostatné kultúrne služby </t>
  </si>
  <si>
    <t>Jubilanti,Vianoce,Deň matiek,Mikuláš, MDD, DoVP</t>
  </si>
  <si>
    <t xml:space="preserve">Kategória11.  ŠPORT  </t>
  </si>
  <si>
    <t xml:space="preserve">Kategória  11:                  </t>
  </si>
  <si>
    <t xml:space="preserve">Kategória 12.  PROSTREDIE  PRE   ŽIVOT  </t>
  </si>
  <si>
    <t xml:space="preserve">Kategória  12:                  </t>
  </si>
  <si>
    <t xml:space="preserve">Verejné osvetlenie </t>
  </si>
  <si>
    <t>Spoločný stavebný úrad /dotácia - prenesený výkon/</t>
  </si>
  <si>
    <t xml:space="preserve">Rozvoj obcí </t>
  </si>
  <si>
    <t>Dotácia - prenesený výkon</t>
  </si>
  <si>
    <t xml:space="preserve">Kategória 16.  PODPORNÁ  ČINNOSŤ  </t>
  </si>
  <si>
    <t xml:space="preserve">Kategória  16:                  </t>
  </si>
  <si>
    <t>Mzda, plat - admin. prac. /90% úväzok/ a upratovačka</t>
  </si>
  <si>
    <t xml:space="preserve">Mzda, plat a ost. vyrovnania /10% úväzok zo mzdy </t>
  </si>
  <si>
    <r>
      <t>Materská škola Pernek - OK /</t>
    </r>
    <r>
      <rPr>
        <sz val="10"/>
        <rFont val="Arial"/>
        <family val="2"/>
        <charset val="238"/>
      </rPr>
      <t xml:space="preserve">mzdové náklady MŠ +prevádzka MŠ,ŠKD,ŠJ/ </t>
    </r>
  </si>
  <si>
    <r>
      <t xml:space="preserve">Školský klub detí Pernek - OK </t>
    </r>
    <r>
      <rPr>
        <sz val="10"/>
        <rFont val="Arial"/>
        <family val="2"/>
        <charset val="238"/>
      </rPr>
      <t>/mzdové náklady/</t>
    </r>
  </si>
  <si>
    <r>
      <t xml:space="preserve">Školská jedáleň Pernek - deti v MŠ - OK </t>
    </r>
    <r>
      <rPr>
        <sz val="10"/>
        <rFont val="Arial"/>
        <family val="2"/>
        <charset val="238"/>
      </rPr>
      <t>/mzdové náklady/</t>
    </r>
  </si>
  <si>
    <r>
      <t>Školská jedáleň Pernek - deti v ZŠ - OK /</t>
    </r>
    <r>
      <rPr>
        <sz val="10"/>
        <rFont val="Arial"/>
        <family val="2"/>
        <charset val="238"/>
      </rPr>
      <t>mzdové náklady/</t>
    </r>
  </si>
  <si>
    <t xml:space="preserve">Stravovanie /výdavky na stravu/ </t>
  </si>
  <si>
    <t>2021</t>
  </si>
  <si>
    <t>stravné ŠJ, réžia /KZ 72f/</t>
  </si>
  <si>
    <t>dobropisy</t>
  </si>
  <si>
    <t xml:space="preserve">      2024 v EUR</t>
  </si>
  <si>
    <t xml:space="preserve">Výkon funkcie starostu </t>
  </si>
  <si>
    <t xml:space="preserve">Členstvo v samosprávnych org. a združeniach </t>
  </si>
  <si>
    <t xml:space="preserve">OBCE </t>
  </si>
  <si>
    <t xml:space="preserve">Výstavba </t>
  </si>
  <si>
    <t xml:space="preserve">Manažment investícií </t>
  </si>
  <si>
    <t xml:space="preserve">Audit a rating </t>
  </si>
  <si>
    <t xml:space="preserve">Finančná a rozpočtová oblasť - audit </t>
  </si>
  <si>
    <t xml:space="preserve">Kronika obce </t>
  </si>
  <si>
    <t>Ostatné kultúrne služby - vedenie kroniky</t>
  </si>
  <si>
    <t>Obecná knižnica</t>
  </si>
  <si>
    <t>Knižnice</t>
  </si>
  <si>
    <t xml:space="preserve">Zasadnutie orgánov obce </t>
  </si>
  <si>
    <t xml:space="preserve">Prevádzka a údržba budov </t>
  </si>
  <si>
    <t xml:space="preserve">Činnosť matriky </t>
  </si>
  <si>
    <t xml:space="preserve">Iné všeobecné služby - Matrika </t>
  </si>
  <si>
    <t xml:space="preserve">Cintorínske a pohrebné služby </t>
  </si>
  <si>
    <t xml:space="preserve">Náboženské a spoločenské služby </t>
  </si>
  <si>
    <t xml:space="preserve">Iné všeobecné služby - REGOB </t>
  </si>
  <si>
    <t xml:space="preserve">Ochrana pred požiarmi </t>
  </si>
  <si>
    <t xml:space="preserve">Požiarna ochrana </t>
  </si>
  <si>
    <t xml:space="preserve">Zvoz a odvoz odpadu </t>
  </si>
  <si>
    <t xml:space="preserve">Nakladanie s odpadmi </t>
  </si>
  <si>
    <t xml:space="preserve">Správa a údržba pozemných komunikácií </t>
  </si>
  <si>
    <t xml:space="preserve">Cestná doprava </t>
  </si>
  <si>
    <t xml:space="preserve">Základné školy s P.S. </t>
  </si>
  <si>
    <t xml:space="preserve">Materská škola s P.S. </t>
  </si>
  <si>
    <t xml:space="preserve">Školský klub detí s P.S. </t>
  </si>
  <si>
    <t xml:space="preserve">Školská jedáleň s P.S. </t>
  </si>
  <si>
    <t xml:space="preserve">Materské školy s P.S.. </t>
  </si>
  <si>
    <t xml:space="preserve">Organizácia kultúrnych aktivít </t>
  </si>
  <si>
    <t xml:space="preserve">Dotácie na šport </t>
  </si>
  <si>
    <t xml:space="preserve">Rekreačné a športové služby </t>
  </si>
  <si>
    <t xml:space="preserve">Stavby </t>
  </si>
  <si>
    <t xml:space="preserve">Ochrana ŽP </t>
  </si>
  <si>
    <t xml:space="preserve">Stavby                                              kód 41 </t>
  </si>
  <si>
    <t xml:space="preserve">Podporná činnosť - správa obce </t>
  </si>
  <si>
    <t>Príjmy bežné a kapitálové celkom</t>
  </si>
  <si>
    <t>Výdavky bežné a kapitálové celkom</t>
  </si>
  <si>
    <t>Výstavba /kanalizácia a ČOV/</t>
  </si>
  <si>
    <t xml:space="preserve">Dotácia CVČ </t>
  </si>
  <si>
    <r>
      <t xml:space="preserve">Základná škola Pernek - </t>
    </r>
    <r>
      <rPr>
        <b/>
        <i/>
        <sz val="10"/>
        <color theme="1"/>
        <rFont val="Arial"/>
        <family val="2"/>
        <charset val="238"/>
      </rPr>
      <t>dotácia na prenesený výkon zo ŠR</t>
    </r>
  </si>
  <si>
    <r>
      <t xml:space="preserve">Materiál, energie, údržba, </t>
    </r>
    <r>
      <rPr>
        <sz val="11"/>
        <color theme="1"/>
        <rFont val="Calibri"/>
        <family val="2"/>
        <charset val="238"/>
        <scheme val="minor"/>
      </rPr>
      <t xml:space="preserve">dokonč.opor. múru, židov.cint. </t>
    </r>
  </si>
  <si>
    <t>V rovnaký deň bol zverejnený aj na internetovej stránke obce Pernek www.pernek.sk.</t>
  </si>
  <si>
    <t>Rozpočet Obce Pernek na roky 2022 - 2025    - NÁVRH</t>
  </si>
  <si>
    <t>2022</t>
  </si>
  <si>
    <t>FO - príjmové /RO/</t>
  </si>
  <si>
    <t>Rozpočet na rok 2022</t>
  </si>
  <si>
    <t>Zimná údržba MK, údržba MK</t>
  </si>
  <si>
    <t xml:space="preserve">Energie, opravy, materiál, </t>
  </si>
  <si>
    <t xml:space="preserve">Rozpočt obce na roky 2022 - 2025 bol:   </t>
  </si>
  <si>
    <t xml:space="preserve">2022-2025 </t>
  </si>
  <si>
    <t xml:space="preserve">  rok 2020 v EUR</t>
  </si>
  <si>
    <t xml:space="preserve">   rok 2021 v EUR</t>
  </si>
  <si>
    <t xml:space="preserve">    Rozpočet 2022</t>
  </si>
  <si>
    <t xml:space="preserve">      2022 v EUR</t>
  </si>
  <si>
    <t xml:space="preserve">     2023 v EUR</t>
  </si>
  <si>
    <t xml:space="preserve">      2025 v EUR</t>
  </si>
  <si>
    <t>Voľby a referendá, sčítanie</t>
  </si>
  <si>
    <t>Voľby, sčítanie</t>
  </si>
  <si>
    <t>rekonštrukcia zbrojnice, CO</t>
  </si>
  <si>
    <t>Nákup pozemkov /vysporiadanie pod MK/</t>
  </si>
  <si>
    <t>Zmeny a doplnky ÚP, spolufinancovanie dotácií</t>
  </si>
  <si>
    <t>Poznámky k návrhu rozpočtu:</t>
  </si>
  <si>
    <t>Príjmová časť:</t>
  </si>
  <si>
    <t>Položka 223 - hrobové miesta - rozpočtová suma 500 € z dôvodu obnovy nájomných zmlúv v roku 2022</t>
  </si>
  <si>
    <t>Výdavková časť:</t>
  </si>
  <si>
    <t>10 000 € je zahrnuté predpokladané zvýšenie cien energií, oprava zatekajúcej strechy na budove ZŠ a</t>
  </si>
  <si>
    <t>výmena podlahovej kritiny v kancelárii OcÚ</t>
  </si>
  <si>
    <t xml:space="preserve">Kategória 3. Interné služby obce - Prevádzka a údržba budov - 630 Materiál, energie, údržba budovy OcÚ, ZŠ - v rozpočtovanej sume </t>
  </si>
  <si>
    <t>počas prevádzky zberného dvora a ostatných činností súvisiacich s odpadovým hospodárstvom</t>
  </si>
  <si>
    <t>Kategória 6. Odpadové hospodárstvo - Nakladanie s odpadmi - v rozpočtovanej sume 15 000 € nie sú zahrnuté mzdové náklady zamestnancov</t>
  </si>
  <si>
    <t>Tieto náklady sú rozpočtované v mzdách technických zamestnancov</t>
  </si>
  <si>
    <t>Kategória 8. Pozemné omunikácie - v kapitálových výdavkoch je rozpočtovaná suma 20 000 € na rekonštrukciu chodníka od č.d. 24 po č. d. 31</t>
  </si>
  <si>
    <t xml:space="preserve">Kategória 12. Prostredie pre život - na Verejné osvetlenie je rozpočtovaná oproti minulým rokom nižšia suma - aj napriek rastu cien el. energie </t>
  </si>
  <si>
    <t>je predpoklad nižších nákladov z titulu modrenizácie časti Verejného osvetlenia v roku 2021</t>
  </si>
  <si>
    <t>V položke 221  - ostatné poplatky je rozpočtovaný aj príjem z poplatku za rozvoj</t>
  </si>
  <si>
    <t xml:space="preserve">SCHVÁLENÝ Rozpočet obce na rok 2022 - podľa kategórií v oblasti výdavkov    </t>
  </si>
  <si>
    <t xml:space="preserve">Na rok 2022 schválený uznesením obecného zastupiteľstva obce PERNEK č. 84/2021 zo dňa  13.12.2021   </t>
  </si>
  <si>
    <t>Obecné zastupiteľstvo obce Pernek berie na vedomie rozpočet na roky 2023 - 2025 uznesením č. 84/2021 zo dňa 13.12.2021</t>
  </si>
  <si>
    <t>SCHVÁLENÝ rozpočet na roky 2022 - 2025 bol vyvesený na úradnej tabuli obce Pernek dňa 14.12.2021 pod číslom expedovanej pošty 997/21</t>
  </si>
  <si>
    <t xml:space="preserve">Rekapitulácia rozpočtu obce Pernek na roky 2022 - 2025      </t>
  </si>
  <si>
    <t>SCHVÁLENÝ Rozpočet obce Pernek na roky 2022-2025</t>
  </si>
  <si>
    <t>SCHVÁLENÝ rozpočet na roky 2022 - 2025 bol zvesený z úradnej tabule obce Pernek dňa ...................... pod číslom doručenej pošty ............/21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</si>
</sst>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9"/>
      <name val="Arial CE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71">
    <xf numFmtId="0" fontId="0" fillId="0" borderId="0" xfId="0"/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12" fillId="0" borderId="21" xfId="0" applyFont="1" applyFill="1" applyBorder="1"/>
    <xf numFmtId="3" fontId="15" fillId="2" borderId="20" xfId="0" applyNumberFormat="1" applyFont="1" applyFill="1" applyBorder="1" applyAlignment="1">
      <alignment horizontal="right"/>
    </xf>
    <xf numFmtId="4" fontId="17" fillId="2" borderId="20" xfId="0" applyNumberFormat="1" applyFont="1" applyFill="1" applyBorder="1" applyAlignment="1">
      <alignment horizontal="right"/>
    </xf>
    <xf numFmtId="0" fontId="7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0" xfId="0" applyBorder="1"/>
    <xf numFmtId="0" fontId="0" fillId="0" borderId="0" xfId="0" applyFill="1" applyBorder="1"/>
    <xf numFmtId="0" fontId="22" fillId="2" borderId="1" xfId="0" applyFont="1" applyFill="1" applyBorder="1"/>
    <xf numFmtId="0" fontId="22" fillId="2" borderId="2" xfId="0" applyFont="1" applyFill="1" applyBorder="1"/>
    <xf numFmtId="0" fontId="10" fillId="2" borderId="2" xfId="0" applyFont="1" applyFill="1" applyBorder="1"/>
    <xf numFmtId="0" fontId="22" fillId="2" borderId="56" xfId="0" applyFont="1" applyFill="1" applyBorder="1"/>
    <xf numFmtId="0" fontId="22" fillId="2" borderId="0" xfId="0" applyFont="1" applyFill="1" applyBorder="1"/>
    <xf numFmtId="0" fontId="10" fillId="2" borderId="0" xfId="0" applyFont="1" applyFill="1" applyBorder="1"/>
    <xf numFmtId="0" fontId="23" fillId="2" borderId="33" xfId="0" applyFont="1" applyFill="1" applyBorder="1"/>
    <xf numFmtId="0" fontId="23" fillId="2" borderId="34" xfId="0" applyFont="1" applyFill="1" applyBorder="1"/>
    <xf numFmtId="0" fontId="22" fillId="0" borderId="65" xfId="0" applyFont="1" applyBorder="1"/>
    <xf numFmtId="0" fontId="22" fillId="2" borderId="33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0" fillId="0" borderId="65" xfId="0" applyBorder="1"/>
    <xf numFmtId="16" fontId="14" fillId="5" borderId="66" xfId="0" applyNumberFormat="1" applyFont="1" applyFill="1" applyBorder="1" applyAlignment="1">
      <alignment horizontal="center"/>
    </xf>
    <xf numFmtId="0" fontId="16" fillId="5" borderId="67" xfId="0" applyFont="1" applyFill="1" applyBorder="1"/>
    <xf numFmtId="0" fontId="10" fillId="2" borderId="57" xfId="0" applyFont="1" applyFill="1" applyBorder="1"/>
    <xf numFmtId="0" fontId="0" fillId="0" borderId="34" xfId="0" applyBorder="1"/>
    <xf numFmtId="0" fontId="11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0" fillId="2" borderId="12" xfId="0" applyFill="1" applyBorder="1"/>
    <xf numFmtId="0" fontId="1" fillId="0" borderId="17" xfId="0" applyFont="1" applyBorder="1"/>
    <xf numFmtId="3" fontId="0" fillId="0" borderId="0" xfId="0" applyNumberFormat="1"/>
    <xf numFmtId="1" fontId="28" fillId="5" borderId="64" xfId="0" applyNumberFormat="1" applyFont="1" applyFill="1" applyBorder="1" applyAlignment="1">
      <alignment horizontal="center"/>
    </xf>
    <xf numFmtId="1" fontId="28" fillId="5" borderId="6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0" fontId="11" fillId="0" borderId="0" xfId="0" applyFont="1" applyBorder="1"/>
    <xf numFmtId="0" fontId="22" fillId="0" borderId="0" xfId="0" applyFont="1" applyFill="1" applyBorder="1"/>
    <xf numFmtId="0" fontId="1" fillId="0" borderId="0" xfId="0" applyFont="1" applyBorder="1"/>
    <xf numFmtId="0" fontId="22" fillId="2" borderId="37" xfId="0" applyFont="1" applyFill="1" applyBorder="1"/>
    <xf numFmtId="0" fontId="22" fillId="2" borderId="30" xfId="0" applyFont="1" applyFill="1" applyBorder="1"/>
    <xf numFmtId="0" fontId="10" fillId="2" borderId="30" xfId="0" applyFont="1" applyFill="1" applyBorder="1"/>
    <xf numFmtId="0" fontId="31" fillId="0" borderId="1" xfId="0" applyFont="1" applyBorder="1" applyAlignment="1">
      <alignment horizontal="center"/>
    </xf>
    <xf numFmtId="0" fontId="31" fillId="0" borderId="36" xfId="0" applyFont="1" applyBorder="1"/>
    <xf numFmtId="0" fontId="31" fillId="0" borderId="1" xfId="0" applyFont="1" applyBorder="1"/>
    <xf numFmtId="0" fontId="31" fillId="0" borderId="37" xfId="0" applyFont="1" applyBorder="1"/>
    <xf numFmtId="0" fontId="31" fillId="0" borderId="38" xfId="0" applyFont="1" applyBorder="1"/>
    <xf numFmtId="0" fontId="1" fillId="0" borderId="34" xfId="0" applyFont="1" applyBorder="1"/>
    <xf numFmtId="0" fontId="1" fillId="0" borderId="65" xfId="0" applyFont="1" applyBorder="1"/>
    <xf numFmtId="1" fontId="28" fillId="5" borderId="29" xfId="0" applyNumberFormat="1" applyFont="1" applyFill="1" applyBorder="1" applyAlignment="1">
      <alignment horizontal="center"/>
    </xf>
    <xf numFmtId="0" fontId="0" fillId="0" borderId="33" xfId="0" applyBorder="1"/>
    <xf numFmtId="0" fontId="22" fillId="0" borderId="36" xfId="0" applyFont="1" applyBorder="1"/>
    <xf numFmtId="0" fontId="22" fillId="2" borderId="1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16" fillId="5" borderId="0" xfId="0" applyFont="1" applyFill="1" applyBorder="1"/>
    <xf numFmtId="0" fontId="1" fillId="0" borderId="33" xfId="0" applyFont="1" applyBorder="1"/>
    <xf numFmtId="0" fontId="1" fillId="0" borderId="45" xfId="0" applyFont="1" applyBorder="1"/>
    <xf numFmtId="0" fontId="36" fillId="0" borderId="19" xfId="0" applyFont="1" applyBorder="1"/>
    <xf numFmtId="49" fontId="14" fillId="0" borderId="19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0" fontId="7" fillId="0" borderId="30" xfId="0" applyFont="1" applyFill="1" applyBorder="1"/>
    <xf numFmtId="0" fontId="7" fillId="0" borderId="29" xfId="0" applyFont="1" applyFill="1" applyBorder="1"/>
    <xf numFmtId="0" fontId="12" fillId="0" borderId="69" xfId="0" applyFont="1" applyFill="1" applyBorder="1"/>
    <xf numFmtId="3" fontId="15" fillId="2" borderId="70" xfId="0" applyNumberFormat="1" applyFont="1" applyFill="1" applyBorder="1" applyAlignment="1">
      <alignment horizontal="right"/>
    </xf>
    <xf numFmtId="0" fontId="36" fillId="0" borderId="44" xfId="0" applyFont="1" applyBorder="1"/>
    <xf numFmtId="0" fontId="12" fillId="0" borderId="60" xfId="0" applyFont="1" applyFill="1" applyBorder="1"/>
    <xf numFmtId="3" fontId="15" fillId="0" borderId="51" xfId="0" applyNumberFormat="1" applyFont="1" applyFill="1" applyBorder="1" applyAlignment="1">
      <alignment horizontal="right"/>
    </xf>
    <xf numFmtId="0" fontId="30" fillId="0" borderId="0" xfId="0" applyFont="1" applyFill="1" applyBorder="1"/>
    <xf numFmtId="0" fontId="10" fillId="0" borderId="0" xfId="0" applyFont="1" applyFill="1" applyBorder="1"/>
    <xf numFmtId="0" fontId="36" fillId="0" borderId="0" xfId="0" applyFont="1" applyFill="1" applyBorder="1"/>
    <xf numFmtId="0" fontId="1" fillId="0" borderId="0" xfId="0" applyFont="1" applyFill="1" applyBorder="1"/>
    <xf numFmtId="0" fontId="30" fillId="0" borderId="0" xfId="0" applyFont="1" applyFill="1" applyBorder="1" applyAlignment="1">
      <alignment horizontal="center"/>
    </xf>
    <xf numFmtId="2" fontId="14" fillId="5" borderId="64" xfId="0" applyNumberFormat="1" applyFont="1" applyFill="1" applyBorder="1" applyAlignment="1">
      <alignment horizontal="center"/>
    </xf>
    <xf numFmtId="0" fontId="0" fillId="0" borderId="0" xfId="0"/>
    <xf numFmtId="0" fontId="0" fillId="0" borderId="19" xfId="0" applyBorder="1"/>
    <xf numFmtId="0" fontId="20" fillId="0" borderId="0" xfId="0" applyFont="1"/>
    <xf numFmtId="0" fontId="21" fillId="0" borderId="0" xfId="0" applyFont="1"/>
    <xf numFmtId="0" fontId="22" fillId="2" borderId="33" xfId="0" applyFont="1" applyFill="1" applyBorder="1"/>
    <xf numFmtId="0" fontId="22" fillId="2" borderId="34" xfId="0" applyFont="1" applyFill="1" applyBorder="1"/>
    <xf numFmtId="0" fontId="10" fillId="0" borderId="34" xfId="0" applyFont="1" applyBorder="1"/>
    <xf numFmtId="0" fontId="22" fillId="0" borderId="34" xfId="0" applyFont="1" applyBorder="1"/>
    <xf numFmtId="0" fontId="38" fillId="2" borderId="34" xfId="0" applyFont="1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23" fillId="2" borderId="36" xfId="0" applyFont="1" applyFill="1" applyBorder="1"/>
    <xf numFmtId="0" fontId="24" fillId="2" borderId="10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39" fillId="2" borderId="37" xfId="0" applyFont="1" applyFill="1" applyBorder="1"/>
    <xf numFmtId="0" fontId="39" fillId="2" borderId="30" xfId="0" applyFont="1" applyFill="1" applyBorder="1"/>
    <xf numFmtId="0" fontId="39" fillId="2" borderId="38" xfId="0" applyFont="1" applyFill="1" applyBorder="1"/>
    <xf numFmtId="0" fontId="0" fillId="2" borderId="39" xfId="0" applyFill="1" applyBorder="1"/>
    <xf numFmtId="0" fontId="0" fillId="0" borderId="0" xfId="0" applyFill="1" applyBorder="1"/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17" xfId="0" applyBorder="1" applyAlignment="1"/>
    <xf numFmtId="0" fontId="0" fillId="0" borderId="7" xfId="0" applyBorder="1"/>
    <xf numFmtId="0" fontId="0" fillId="0" borderId="19" xfId="0" applyBorder="1" applyAlignment="1"/>
    <xf numFmtId="0" fontId="0" fillId="0" borderId="21" xfId="0" applyBorder="1"/>
    <xf numFmtId="0" fontId="0" fillId="5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4" fillId="0" borderId="19" xfId="0" applyFont="1" applyFill="1" applyBorder="1"/>
    <xf numFmtId="0" fontId="0" fillId="0" borderId="19" xfId="0" applyFill="1" applyBorder="1"/>
    <xf numFmtId="0" fontId="14" fillId="0" borderId="19" xfId="0" applyFont="1" applyBorder="1"/>
    <xf numFmtId="0" fontId="10" fillId="2" borderId="1" xfId="0" applyFont="1" applyFill="1" applyBorder="1" applyAlignment="1">
      <alignment horizontal="left"/>
    </xf>
    <xf numFmtId="0" fontId="22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6" xfId="0" applyBorder="1"/>
    <xf numFmtId="0" fontId="0" fillId="0" borderId="26" xfId="0" applyBorder="1"/>
    <xf numFmtId="0" fontId="0" fillId="0" borderId="44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0" xfId="0" applyBorder="1"/>
    <xf numFmtId="0" fontId="0" fillId="0" borderId="16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0" fillId="0" borderId="23" xfId="0" applyBorder="1" applyAlignment="1">
      <alignment horizontal="center"/>
    </xf>
    <xf numFmtId="0" fontId="22" fillId="0" borderId="0" xfId="0" applyFont="1" applyBorder="1"/>
    <xf numFmtId="0" fontId="0" fillId="0" borderId="3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30" xfId="0" applyBorder="1"/>
    <xf numFmtId="0" fontId="10" fillId="2" borderId="56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0" fillId="0" borderId="65" xfId="0" applyFill="1" applyBorder="1"/>
    <xf numFmtId="0" fontId="1" fillId="0" borderId="82" xfId="0" applyFont="1" applyBorder="1"/>
    <xf numFmtId="0" fontId="0" fillId="0" borderId="33" xfId="0" applyFill="1" applyBorder="1"/>
    <xf numFmtId="0" fontId="31" fillId="0" borderId="0" xfId="0" applyFont="1" applyFill="1" applyBorder="1" applyAlignment="1">
      <alignment horizontal="center"/>
    </xf>
    <xf numFmtId="0" fontId="24" fillId="11" borderId="63" xfId="0" applyFont="1" applyFill="1" applyBorder="1" applyAlignment="1">
      <alignment horizontal="center"/>
    </xf>
    <xf numFmtId="0" fontId="24" fillId="11" borderId="41" xfId="0" applyFont="1" applyFill="1" applyBorder="1" applyAlignment="1">
      <alignment horizontal="center"/>
    </xf>
    <xf numFmtId="0" fontId="24" fillId="11" borderId="13" xfId="0" applyFont="1" applyFill="1" applyBorder="1" applyAlignment="1">
      <alignment horizontal="center"/>
    </xf>
    <xf numFmtId="0" fontId="24" fillId="11" borderId="54" xfId="0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10" fillId="11" borderId="69" xfId="0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11" borderId="83" xfId="0" applyFont="1" applyFill="1" applyBorder="1" applyAlignment="1">
      <alignment horizontal="center"/>
    </xf>
    <xf numFmtId="0" fontId="16" fillId="5" borderId="66" xfId="0" applyFont="1" applyFill="1" applyBorder="1"/>
    <xf numFmtId="0" fontId="0" fillId="0" borderId="1" xfId="0" applyFill="1" applyBorder="1"/>
    <xf numFmtId="0" fontId="22" fillId="0" borderId="2" xfId="0" applyFont="1" applyFill="1" applyBorder="1"/>
    <xf numFmtId="0" fontId="10" fillId="0" borderId="2" xfId="0" applyFont="1" applyFill="1" applyBorder="1"/>
    <xf numFmtId="0" fontId="22" fillId="0" borderId="56" xfId="0" applyFont="1" applyFill="1" applyBorder="1"/>
    <xf numFmtId="0" fontId="23" fillId="0" borderId="33" xfId="0" applyFont="1" applyFill="1" applyBorder="1"/>
    <xf numFmtId="0" fontId="23" fillId="0" borderId="34" xfId="0" applyFont="1" applyFill="1" applyBorder="1"/>
    <xf numFmtId="0" fontId="43" fillId="0" borderId="0" xfId="0" applyFont="1"/>
    <xf numFmtId="0" fontId="44" fillId="0" borderId="0" xfId="0" applyFont="1"/>
    <xf numFmtId="0" fontId="1" fillId="3" borderId="49" xfId="0" applyFont="1" applyFill="1" applyBorder="1"/>
    <xf numFmtId="16" fontId="16" fillId="5" borderId="66" xfId="0" applyNumberFormat="1" applyFont="1" applyFill="1" applyBorder="1" applyAlignment="1">
      <alignment horizontal="center"/>
    </xf>
    <xf numFmtId="0" fontId="37" fillId="0" borderId="53" xfId="0" applyFont="1" applyBorder="1"/>
    <xf numFmtId="0" fontId="16" fillId="0" borderId="55" xfId="0" applyFont="1" applyBorder="1"/>
    <xf numFmtId="0" fontId="37" fillId="0" borderId="26" xfId="0" applyFont="1" applyBorder="1"/>
    <xf numFmtId="0" fontId="37" fillId="0" borderId="44" xfId="0" applyFont="1" applyBorder="1"/>
    <xf numFmtId="1" fontId="37" fillId="0" borderId="44" xfId="0" applyNumberFormat="1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7" fillId="3" borderId="26" xfId="0" applyFont="1" applyFill="1" applyBorder="1"/>
    <xf numFmtId="0" fontId="37" fillId="3" borderId="44" xfId="0" applyFont="1" applyFill="1" applyBorder="1"/>
    <xf numFmtId="1" fontId="37" fillId="3" borderId="44" xfId="0" applyNumberFormat="1" applyFont="1" applyFill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36" fillId="3" borderId="44" xfId="0" applyFont="1" applyFill="1" applyBorder="1" applyAlignment="1">
      <alignment horizontal="center"/>
    </xf>
    <xf numFmtId="0" fontId="16" fillId="0" borderId="44" xfId="0" applyFont="1" applyBorder="1"/>
    <xf numFmtId="0" fontId="37" fillId="3" borderId="27" xfId="0" applyFont="1" applyFill="1" applyBorder="1"/>
    <xf numFmtId="0" fontId="37" fillId="3" borderId="52" xfId="0" applyFont="1" applyFill="1" applyBorder="1"/>
    <xf numFmtId="1" fontId="37" fillId="3" borderId="52" xfId="0" applyNumberFormat="1" applyFont="1" applyFill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36" fillId="3" borderId="52" xfId="0" applyFont="1" applyFill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2" fontId="32" fillId="3" borderId="26" xfId="0" applyNumberFormat="1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16" fillId="0" borderId="57" xfId="0" applyFont="1" applyBorder="1"/>
    <xf numFmtId="2" fontId="32" fillId="3" borderId="27" xfId="0" applyNumberFormat="1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37" fillId="0" borderId="0" xfId="0" applyFont="1" applyFill="1" applyBorder="1"/>
    <xf numFmtId="1" fontId="37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16" fontId="16" fillId="5" borderId="56" xfId="0" applyNumberFormat="1" applyFont="1" applyFill="1" applyBorder="1" applyAlignment="1">
      <alignment horizontal="center"/>
    </xf>
    <xf numFmtId="0" fontId="0" fillId="0" borderId="26" xfId="0" applyFont="1" applyBorder="1"/>
    <xf numFmtId="0" fontId="0" fillId="3" borderId="26" xfId="0" applyFont="1" applyFill="1" applyBorder="1"/>
    <xf numFmtId="0" fontId="0" fillId="0" borderId="46" xfId="0" applyFont="1" applyBorder="1"/>
    <xf numFmtId="0" fontId="0" fillId="3" borderId="27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  <xf numFmtId="0" fontId="26" fillId="0" borderId="0" xfId="0" applyFont="1" applyFill="1" applyBorder="1" applyAlignment="1">
      <alignment horizontal="center"/>
    </xf>
    <xf numFmtId="1" fontId="36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7" fillId="3" borderId="46" xfId="0" applyFont="1" applyFill="1" applyBorder="1"/>
    <xf numFmtId="0" fontId="37" fillId="3" borderId="48" xfId="0" applyFont="1" applyFill="1" applyBorder="1"/>
    <xf numFmtId="0" fontId="37" fillId="0" borderId="46" xfId="0" applyFont="1" applyBorder="1"/>
    <xf numFmtId="0" fontId="16" fillId="0" borderId="48" xfId="0" applyFont="1" applyBorder="1"/>
    <xf numFmtId="0" fontId="37" fillId="0" borderId="48" xfId="0" applyFont="1" applyBorder="1"/>
    <xf numFmtId="0" fontId="37" fillId="0" borderId="76" xfId="0" applyFont="1" applyBorder="1"/>
    <xf numFmtId="0" fontId="37" fillId="0" borderId="82" xfId="0" applyFont="1" applyBorder="1"/>
    <xf numFmtId="0" fontId="36" fillId="0" borderId="21" xfId="0" applyFont="1" applyBorder="1" applyAlignment="1">
      <alignment horizontal="center"/>
    </xf>
    <xf numFmtId="0" fontId="0" fillId="3" borderId="46" xfId="0" applyFont="1" applyFill="1" applyBorder="1"/>
    <xf numFmtId="0" fontId="16" fillId="0" borderId="69" xfId="0" applyFont="1" applyBorder="1"/>
    <xf numFmtId="0" fontId="37" fillId="0" borderId="47" xfId="0" applyFont="1" applyBorder="1"/>
    <xf numFmtId="0" fontId="0" fillId="0" borderId="56" xfId="0" applyFont="1" applyBorder="1"/>
    <xf numFmtId="0" fontId="0" fillId="3" borderId="37" xfId="0" applyFont="1" applyFill="1" applyBorder="1"/>
    <xf numFmtId="0" fontId="36" fillId="3" borderId="52" xfId="0" applyFont="1" applyFill="1" applyBorder="1"/>
    <xf numFmtId="0" fontId="37" fillId="3" borderId="47" xfId="0" applyFont="1" applyFill="1" applyBorder="1"/>
    <xf numFmtId="0" fontId="37" fillId="3" borderId="60" xfId="0" applyFont="1" applyFill="1" applyBorder="1"/>
    <xf numFmtId="0" fontId="37" fillId="0" borderId="53" xfId="0" applyFont="1" applyFill="1" applyBorder="1"/>
    <xf numFmtId="0" fontId="16" fillId="0" borderId="69" xfId="0" applyFont="1" applyFill="1" applyBorder="1"/>
    <xf numFmtId="0" fontId="37" fillId="3" borderId="25" xfId="0" applyFont="1" applyFill="1" applyBorder="1"/>
    <xf numFmtId="0" fontId="16" fillId="0" borderId="21" xfId="0" applyFont="1" applyBorder="1" applyAlignment="1">
      <alignment horizontal="center"/>
    </xf>
    <xf numFmtId="0" fontId="16" fillId="0" borderId="21" xfId="0" applyFont="1" applyBorder="1"/>
    <xf numFmtId="0" fontId="0" fillId="0" borderId="17" xfId="0" applyFont="1" applyBorder="1"/>
    <xf numFmtId="0" fontId="37" fillId="0" borderId="21" xfId="0" applyFont="1" applyBorder="1"/>
    <xf numFmtId="0" fontId="37" fillId="3" borderId="21" xfId="0" applyFont="1" applyFill="1" applyBorder="1"/>
    <xf numFmtId="0" fontId="32" fillId="0" borderId="76" xfId="0" applyFont="1" applyBorder="1"/>
    <xf numFmtId="0" fontId="32" fillId="0" borderId="45" xfId="0" applyFont="1" applyBorder="1"/>
    <xf numFmtId="0" fontId="32" fillId="0" borderId="26" xfId="0" applyFont="1" applyBorder="1"/>
    <xf numFmtId="0" fontId="32" fillId="3" borderId="45" xfId="0" applyFont="1" applyFill="1" applyBorder="1"/>
    <xf numFmtId="0" fontId="36" fillId="0" borderId="26" xfId="0" applyFont="1" applyBorder="1"/>
    <xf numFmtId="0" fontId="34" fillId="3" borderId="27" xfId="0" applyFont="1" applyFill="1" applyBorder="1"/>
    <xf numFmtId="0" fontId="16" fillId="13" borderId="59" xfId="0" applyFont="1" applyFill="1" applyBorder="1"/>
    <xf numFmtId="0" fontId="16" fillId="13" borderId="48" xfId="0" applyFont="1" applyFill="1" applyBorder="1"/>
    <xf numFmtId="0" fontId="0" fillId="0" borderId="27" xfId="0" applyFont="1" applyBorder="1"/>
    <xf numFmtId="0" fontId="32" fillId="13" borderId="52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64" xfId="0" applyFont="1" applyFill="1" applyBorder="1"/>
    <xf numFmtId="0" fontId="13" fillId="0" borderId="16" xfId="0" applyFont="1" applyFill="1" applyBorder="1" applyAlignment="1">
      <alignment horizontal="center"/>
    </xf>
    <xf numFmtId="49" fontId="47" fillId="0" borderId="8" xfId="0" applyNumberFormat="1" applyFont="1" applyFill="1" applyBorder="1" applyAlignment="1">
      <alignment horizontal="center"/>
    </xf>
    <xf numFmtId="49" fontId="47" fillId="0" borderId="17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0" fontId="13" fillId="0" borderId="7" xfId="0" applyFont="1" applyFill="1" applyBorder="1"/>
    <xf numFmtId="0" fontId="13" fillId="0" borderId="8" xfId="0" applyFont="1" applyFill="1" applyBorder="1"/>
    <xf numFmtId="49" fontId="13" fillId="0" borderId="19" xfId="0" applyNumberFormat="1" applyFont="1" applyBorder="1" applyAlignment="1">
      <alignment horizontal="center"/>
    </xf>
    <xf numFmtId="49" fontId="48" fillId="0" borderId="19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0" fontId="49" fillId="0" borderId="7" xfId="0" applyFont="1" applyBorder="1"/>
    <xf numFmtId="0" fontId="13" fillId="0" borderId="8" xfId="0" applyFont="1" applyBorder="1"/>
    <xf numFmtId="49" fontId="48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48" fillId="0" borderId="7" xfId="0" applyFont="1" applyFill="1" applyBorder="1"/>
    <xf numFmtId="0" fontId="48" fillId="0" borderId="8" xfId="0" applyFont="1" applyBorder="1"/>
    <xf numFmtId="49" fontId="13" fillId="0" borderId="19" xfId="0" applyNumberFormat="1" applyFont="1" applyFill="1" applyBorder="1" applyAlignment="1">
      <alignment horizontal="center"/>
    </xf>
    <xf numFmtId="49" fontId="48" fillId="0" borderId="19" xfId="0" applyNumberFormat="1" applyFont="1" applyFill="1" applyBorder="1" applyAlignment="1">
      <alignment horizontal="center"/>
    </xf>
    <xf numFmtId="49" fontId="48" fillId="0" borderId="8" xfId="0" applyNumberFormat="1" applyFont="1" applyFill="1" applyBorder="1" applyAlignment="1">
      <alignment horizontal="center"/>
    </xf>
    <xf numFmtId="0" fontId="48" fillId="0" borderId="7" xfId="0" applyFont="1" applyBorder="1"/>
    <xf numFmtId="49" fontId="12" fillId="2" borderId="17" xfId="0" applyNumberFormat="1" applyFont="1" applyFill="1" applyBorder="1" applyAlignment="1">
      <alignment horizontal="center"/>
    </xf>
    <xf numFmtId="49" fontId="50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47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48" fillId="2" borderId="7" xfId="0" applyFont="1" applyFill="1" applyBorder="1"/>
    <xf numFmtId="0" fontId="48" fillId="2" borderId="8" xfId="0" applyFont="1" applyFill="1" applyBorder="1"/>
    <xf numFmtId="49" fontId="48" fillId="2" borderId="17" xfId="0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2" borderId="8" xfId="0" applyFont="1" applyFill="1" applyBorder="1" applyAlignment="1">
      <alignment horizontal="left"/>
    </xf>
    <xf numFmtId="0" fontId="13" fillId="0" borderId="64" xfId="0" applyFont="1" applyFill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0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3" xfId="0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0" fillId="2" borderId="20" xfId="0" applyNumberFormat="1" applyFont="1" applyFill="1" applyBorder="1" applyAlignment="1">
      <alignment horizontal="center"/>
    </xf>
    <xf numFmtId="0" fontId="48" fillId="2" borderId="22" xfId="0" applyFont="1" applyFill="1" applyBorder="1"/>
    <xf numFmtId="0" fontId="13" fillId="2" borderId="20" xfId="0" applyFont="1" applyFill="1" applyBorder="1"/>
    <xf numFmtId="0" fontId="51" fillId="0" borderId="7" xfId="0" applyFont="1" applyBorder="1"/>
    <xf numFmtId="0" fontId="51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1" fillId="0" borderId="22" xfId="0" applyFont="1" applyBorder="1"/>
    <xf numFmtId="0" fontId="51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48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 applyBorder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0" fillId="2" borderId="17" xfId="0" applyNumberFormat="1" applyFont="1" applyFill="1" applyBorder="1" applyAlignment="1">
      <alignment horizontal="center"/>
    </xf>
    <xf numFmtId="49" fontId="47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0" fontId="48" fillId="0" borderId="0" xfId="0" applyFont="1" applyBorder="1"/>
    <xf numFmtId="49" fontId="47" fillId="2" borderId="19" xfId="0" applyNumberFormat="1" applyFont="1" applyFill="1" applyBorder="1" applyAlignment="1">
      <alignment horizontal="center"/>
    </xf>
    <xf numFmtId="49" fontId="50" fillId="2" borderId="19" xfId="0" applyNumberFormat="1" applyFont="1" applyFill="1" applyBorder="1" applyAlignment="1">
      <alignment horizontal="center"/>
    </xf>
    <xf numFmtId="0" fontId="49" fillId="0" borderId="22" xfId="0" applyFont="1" applyBorder="1"/>
    <xf numFmtId="49" fontId="47" fillId="2" borderId="20" xfId="0" applyNumberFormat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49" fontId="47" fillId="0" borderId="19" xfId="0" applyNumberFormat="1" applyFont="1" applyFill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/>
    </xf>
    <xf numFmtId="0" fontId="13" fillId="0" borderId="20" xfId="0" applyFont="1" applyFill="1" applyBorder="1"/>
    <xf numFmtId="0" fontId="13" fillId="2" borderId="21" xfId="0" applyFont="1" applyFill="1" applyBorder="1"/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/>
    <xf numFmtId="0" fontId="13" fillId="0" borderId="29" xfId="0" applyFont="1" applyFill="1" applyBorder="1"/>
    <xf numFmtId="0" fontId="13" fillId="13" borderId="27" xfId="0" applyFont="1" applyFill="1" applyBorder="1" applyAlignment="1">
      <alignment horizontal="center"/>
    </xf>
    <xf numFmtId="3" fontId="37" fillId="0" borderId="18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right"/>
    </xf>
    <xf numFmtId="3" fontId="37" fillId="0" borderId="19" xfId="0" applyNumberFormat="1" applyFont="1" applyFill="1" applyBorder="1" applyAlignment="1">
      <alignment horizontal="right"/>
    </xf>
    <xf numFmtId="3" fontId="37" fillId="0" borderId="21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right"/>
    </xf>
    <xf numFmtId="4" fontId="37" fillId="0" borderId="18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4" fontId="37" fillId="0" borderId="21" xfId="0" applyNumberFormat="1" applyFont="1" applyBorder="1" applyAlignment="1">
      <alignment horizontal="right"/>
    </xf>
    <xf numFmtId="4" fontId="37" fillId="0" borderId="18" xfId="0" applyNumberFormat="1" applyFont="1" applyFill="1" applyBorder="1" applyAlignment="1">
      <alignment horizontal="right"/>
    </xf>
    <xf numFmtId="3" fontId="37" fillId="2" borderId="18" xfId="0" applyNumberFormat="1" applyFont="1" applyFill="1" applyBorder="1" applyAlignment="1">
      <alignment horizontal="right"/>
    </xf>
    <xf numFmtId="3" fontId="37" fillId="0" borderId="18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left"/>
    </xf>
    <xf numFmtId="3" fontId="32" fillId="0" borderId="18" xfId="0" applyNumberFormat="1" applyFont="1" applyBorder="1" applyAlignment="1">
      <alignment horizontal="left"/>
    </xf>
    <xf numFmtId="4" fontId="37" fillId="2" borderId="21" xfId="0" applyNumberFormat="1" applyFont="1" applyFill="1" applyBorder="1" applyAlignment="1">
      <alignment horizontal="right"/>
    </xf>
    <xf numFmtId="3" fontId="32" fillId="2" borderId="21" xfId="0" applyNumberFormat="1" applyFont="1" applyFill="1" applyBorder="1" applyAlignment="1">
      <alignment horizontal="right"/>
    </xf>
    <xf numFmtId="3" fontId="32" fillId="2" borderId="18" xfId="0" applyNumberFormat="1" applyFont="1" applyFill="1" applyBorder="1" applyAlignment="1">
      <alignment horizontal="left"/>
    </xf>
    <xf numFmtId="3" fontId="37" fillId="2" borderId="21" xfId="0" applyNumberFormat="1" applyFont="1" applyFill="1" applyBorder="1" applyAlignment="1">
      <alignment horizontal="right"/>
    </xf>
    <xf numFmtId="3" fontId="32" fillId="0" borderId="19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68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0" fontId="46" fillId="0" borderId="39" xfId="0" applyFont="1" applyFill="1" applyBorder="1"/>
    <xf numFmtId="0" fontId="46" fillId="0" borderId="64" xfId="0" applyFont="1" applyFill="1" applyBorder="1"/>
    <xf numFmtId="49" fontId="12" fillId="0" borderId="54" xfId="0" applyNumberFormat="1" applyFont="1" applyFill="1" applyBorder="1" applyAlignment="1">
      <alignment horizontal="center"/>
    </xf>
    <xf numFmtId="49" fontId="48" fillId="0" borderId="54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48" fillId="0" borderId="32" xfId="0" applyNumberFormat="1" applyFont="1" applyFill="1" applyBorder="1" applyAlignment="1">
      <alignment horizontal="center"/>
    </xf>
    <xf numFmtId="49" fontId="47" fillId="0" borderId="54" xfId="0" applyNumberFormat="1" applyFont="1" applyFill="1" applyBorder="1" applyAlignment="1">
      <alignment horizontal="center"/>
    </xf>
    <xf numFmtId="49" fontId="9" fillId="0" borderId="54" xfId="0" applyNumberFormat="1" applyFont="1" applyFill="1" applyBorder="1" applyAlignment="1">
      <alignment horizontal="center"/>
    </xf>
    <xf numFmtId="0" fontId="52" fillId="2" borderId="21" xfId="0" applyFont="1" applyFill="1" applyBorder="1"/>
    <xf numFmtId="49" fontId="47" fillId="0" borderId="32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49" fillId="0" borderId="0" xfId="0" applyFont="1" applyFill="1" applyBorder="1"/>
    <xf numFmtId="0" fontId="46" fillId="0" borderId="0" xfId="0" applyFont="1"/>
    <xf numFmtId="0" fontId="50" fillId="0" borderId="0" xfId="0" applyFont="1" applyFill="1" applyBorder="1" applyAlignment="1">
      <alignment horizontal="center"/>
    </xf>
    <xf numFmtId="0" fontId="0" fillId="0" borderId="0" xfId="0" applyFont="1"/>
    <xf numFmtId="0" fontId="13" fillId="0" borderId="11" xfId="0" applyFont="1" applyFill="1" applyBorder="1"/>
    <xf numFmtId="49" fontId="13" fillId="0" borderId="12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12" xfId="0" applyFont="1" applyFill="1" applyBorder="1"/>
    <xf numFmtId="0" fontId="13" fillId="0" borderId="64" xfId="0" applyFont="1" applyFill="1" applyBorder="1"/>
    <xf numFmtId="49" fontId="13" fillId="0" borderId="29" xfId="0" applyNumberFormat="1" applyFont="1" applyFill="1" applyBorder="1" applyAlignment="1">
      <alignment horizontal="center"/>
    </xf>
    <xf numFmtId="49" fontId="13" fillId="0" borderId="28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49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3" fontId="48" fillId="0" borderId="0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center"/>
    </xf>
    <xf numFmtId="49" fontId="54" fillId="0" borderId="0" xfId="0" applyNumberFormat="1" applyFont="1" applyFill="1" applyBorder="1" applyAlignment="1">
      <alignment horizontal="center"/>
    </xf>
    <xf numFmtId="49" fontId="53" fillId="0" borderId="0" xfId="0" applyNumberFormat="1" applyFont="1" applyFill="1" applyBorder="1" applyAlignment="1">
      <alignment horizontal="center"/>
    </xf>
    <xf numFmtId="3" fontId="55" fillId="0" borderId="0" xfId="0" applyNumberFormat="1" applyFont="1" applyFill="1" applyBorder="1" applyAlignment="1">
      <alignment horizontal="right"/>
    </xf>
    <xf numFmtId="0" fontId="56" fillId="0" borderId="0" xfId="0" applyFont="1"/>
    <xf numFmtId="3" fontId="37" fillId="2" borderId="31" xfId="0" applyNumberFormat="1" applyFont="1" applyFill="1" applyBorder="1" applyAlignment="1">
      <alignment horizontal="right"/>
    </xf>
    <xf numFmtId="3" fontId="32" fillId="2" borderId="31" xfId="0" applyNumberFormat="1" applyFont="1" applyFill="1" applyBorder="1" applyAlignment="1">
      <alignment horizontal="right"/>
    </xf>
    <xf numFmtId="49" fontId="48" fillId="2" borderId="19" xfId="0" applyNumberFormat="1" applyFont="1" applyFill="1" applyBorder="1" applyAlignment="1">
      <alignment horizontal="center"/>
    </xf>
    <xf numFmtId="0" fontId="57" fillId="0" borderId="0" xfId="0" applyFont="1"/>
    <xf numFmtId="0" fontId="10" fillId="0" borderId="19" xfId="0" applyFont="1" applyFill="1" applyBorder="1" applyAlignment="1">
      <alignment horizontal="center"/>
    </xf>
    <xf numFmtId="0" fontId="0" fillId="7" borderId="0" xfId="0" applyFill="1" applyBorder="1"/>
    <xf numFmtId="0" fontId="10" fillId="7" borderId="0" xfId="0" applyFont="1" applyFill="1" applyBorder="1"/>
    <xf numFmtId="0" fontId="0" fillId="7" borderId="22" xfId="0" applyFill="1" applyBorder="1"/>
    <xf numFmtId="0" fontId="24" fillId="14" borderId="11" xfId="0" applyFont="1" applyFill="1" applyBorder="1" applyAlignment="1">
      <alignment horizontal="center"/>
    </xf>
    <xf numFmtId="0" fontId="24" fillId="14" borderId="3" xfId="0" applyFont="1" applyFill="1" applyBorder="1" applyAlignment="1">
      <alignment horizontal="center"/>
    </xf>
    <xf numFmtId="0" fontId="24" fillId="14" borderId="40" xfId="0" applyFont="1" applyFill="1" applyBorder="1" applyAlignment="1">
      <alignment horizontal="center"/>
    </xf>
    <xf numFmtId="0" fontId="24" fillId="14" borderId="2" xfId="0" applyFont="1" applyFill="1" applyBorder="1" applyAlignment="1">
      <alignment horizontal="center"/>
    </xf>
    <xf numFmtId="0" fontId="24" fillId="14" borderId="13" xfId="0" applyFont="1" applyFill="1" applyBorder="1" applyAlignment="1">
      <alignment horizontal="center"/>
    </xf>
    <xf numFmtId="0" fontId="24" fillId="14" borderId="14" xfId="0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0" fontId="24" fillId="14" borderId="78" xfId="0" applyFont="1" applyFill="1" applyBorder="1" applyAlignment="1">
      <alignment horizontal="center"/>
    </xf>
    <xf numFmtId="0" fontId="1" fillId="0" borderId="32" xfId="0" applyFont="1" applyBorder="1"/>
    <xf numFmtId="0" fontId="0" fillId="0" borderId="32" xfId="0" applyFont="1" applyBorder="1" applyAlignment="1">
      <alignment horizontal="center"/>
    </xf>
    <xf numFmtId="0" fontId="0" fillId="0" borderId="29" xfId="0" applyBorder="1"/>
    <xf numFmtId="0" fontId="0" fillId="0" borderId="26" xfId="0" applyFill="1" applyBorder="1"/>
    <xf numFmtId="0" fontId="0" fillId="0" borderId="45" xfId="0" applyBorder="1"/>
    <xf numFmtId="0" fontId="0" fillId="0" borderId="32" xfId="0" applyFill="1" applyBorder="1"/>
    <xf numFmtId="0" fontId="58" fillId="0" borderId="0" xfId="0" applyFont="1"/>
    <xf numFmtId="0" fontId="0" fillId="7" borderId="1" xfId="0" applyFill="1" applyBorder="1"/>
    <xf numFmtId="0" fontId="0" fillId="7" borderId="2" xfId="0" applyFill="1" applyBorder="1"/>
    <xf numFmtId="0" fontId="10" fillId="7" borderId="5" xfId="0" applyFont="1" applyFill="1" applyBorder="1" applyAlignment="1">
      <alignment horizontal="center"/>
    </xf>
    <xf numFmtId="0" fontId="10" fillId="7" borderId="56" xfId="0" applyFont="1" applyFill="1" applyBorder="1"/>
    <xf numFmtId="0" fontId="10" fillId="7" borderId="10" xfId="0" applyFont="1" applyFill="1" applyBorder="1" applyAlignment="1">
      <alignment horizontal="center"/>
    </xf>
    <xf numFmtId="0" fontId="0" fillId="7" borderId="37" xfId="0" applyFill="1" applyBorder="1"/>
    <xf numFmtId="0" fontId="0" fillId="7" borderId="30" xfId="0" applyFill="1" applyBorder="1"/>
    <xf numFmtId="0" fontId="0" fillId="7" borderId="38" xfId="0" applyFill="1" applyBorder="1"/>
    <xf numFmtId="0" fontId="10" fillId="7" borderId="39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0" fillId="7" borderId="57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0" fillId="7" borderId="5" xfId="0" applyFill="1" applyBorder="1"/>
    <xf numFmtId="0" fontId="16" fillId="7" borderId="0" xfId="0" applyFont="1" applyFill="1" applyBorder="1"/>
    <xf numFmtId="0" fontId="16" fillId="7" borderId="36" xfId="0" applyFont="1" applyFill="1" applyBorder="1"/>
    <xf numFmtId="0" fontId="0" fillId="7" borderId="39" xfId="0" applyFill="1" applyBorder="1"/>
    <xf numFmtId="0" fontId="16" fillId="7" borderId="30" xfId="0" applyFont="1" applyFill="1" applyBorder="1"/>
    <xf numFmtId="0" fontId="16" fillId="7" borderId="38" xfId="0" applyFont="1" applyFill="1" applyBorder="1"/>
    <xf numFmtId="0" fontId="16" fillId="7" borderId="73" xfId="0" applyFont="1" applyFill="1" applyBorder="1"/>
    <xf numFmtId="2" fontId="16" fillId="7" borderId="75" xfId="0" applyNumberFormat="1" applyFont="1" applyFill="1" applyBorder="1"/>
    <xf numFmtId="0" fontId="0" fillId="7" borderId="63" xfId="0" applyFill="1" applyBorder="1"/>
    <xf numFmtId="0" fontId="16" fillId="7" borderId="41" xfId="0" applyFont="1" applyFill="1" applyBorder="1"/>
    <xf numFmtId="0" fontId="16" fillId="7" borderId="2" xfId="0" applyFont="1" applyFill="1" applyBorder="1"/>
    <xf numFmtId="0" fontId="16" fillId="7" borderId="3" xfId="0" applyFont="1" applyFill="1" applyBorder="1"/>
    <xf numFmtId="0" fontId="0" fillId="7" borderId="64" xfId="0" applyFill="1" applyBorder="1"/>
    <xf numFmtId="0" fontId="16" fillId="7" borderId="31" xfId="0" applyFont="1" applyFill="1" applyBorder="1"/>
    <xf numFmtId="0" fontId="16" fillId="7" borderId="29" xfId="0" applyFont="1" applyFill="1" applyBorder="1"/>
    <xf numFmtId="0" fontId="16" fillId="7" borderId="55" xfId="0" applyFont="1" applyFill="1" applyBorder="1"/>
    <xf numFmtId="0" fontId="0" fillId="12" borderId="0" xfId="0" applyFill="1" applyBorder="1"/>
    <xf numFmtId="0" fontId="0" fillId="7" borderId="56" xfId="0" applyFill="1" applyBorder="1"/>
    <xf numFmtId="0" fontId="21" fillId="7" borderId="56" xfId="0" applyFont="1" applyFill="1" applyBorder="1"/>
    <xf numFmtId="0" fontId="21" fillId="7" borderId="0" xfId="0" applyFont="1" applyFill="1" applyBorder="1"/>
    <xf numFmtId="0" fontId="0" fillId="12" borderId="5" xfId="0" applyFill="1" applyBorder="1"/>
    <xf numFmtId="0" fontId="0" fillId="12" borderId="2" xfId="0" applyFill="1" applyBorder="1"/>
    <xf numFmtId="0" fontId="0" fillId="12" borderId="39" xfId="0" applyFill="1" applyBorder="1"/>
    <xf numFmtId="0" fontId="16" fillId="12" borderId="30" xfId="0" applyFont="1" applyFill="1" applyBorder="1"/>
    <xf numFmtId="2" fontId="32" fillId="12" borderId="39" xfId="0" applyNumberFormat="1" applyFont="1" applyFill="1" applyBorder="1"/>
    <xf numFmtId="2" fontId="32" fillId="12" borderId="30" xfId="0" applyNumberFormat="1" applyFont="1" applyFill="1" applyBorder="1"/>
    <xf numFmtId="0" fontId="36" fillId="3" borderId="44" xfId="0" applyFont="1" applyFill="1" applyBorder="1"/>
    <xf numFmtId="0" fontId="45" fillId="0" borderId="44" xfId="0" applyFont="1" applyBorder="1"/>
    <xf numFmtId="0" fontId="36" fillId="3" borderId="68" xfId="0" applyFont="1" applyFill="1" applyBorder="1"/>
    <xf numFmtId="0" fontId="36" fillId="3" borderId="60" xfId="0" applyFont="1" applyFill="1" applyBorder="1"/>
    <xf numFmtId="0" fontId="36" fillId="3" borderId="48" xfId="0" applyFont="1" applyFill="1" applyBorder="1"/>
    <xf numFmtId="0" fontId="36" fillId="0" borderId="22" xfId="0" applyFont="1" applyBorder="1"/>
    <xf numFmtId="0" fontId="36" fillId="0" borderId="18" xfId="0" applyFont="1" applyBorder="1"/>
    <xf numFmtId="0" fontId="36" fillId="3" borderId="18" xfId="0" applyFont="1" applyFill="1" applyBorder="1"/>
    <xf numFmtId="0" fontId="45" fillId="0" borderId="18" xfId="0" applyFont="1" applyBorder="1"/>
    <xf numFmtId="0" fontId="36" fillId="0" borderId="21" xfId="0" applyFont="1" applyBorder="1"/>
    <xf numFmtId="0" fontId="36" fillId="3" borderId="21" xfId="0" applyFont="1" applyFill="1" applyBorder="1"/>
    <xf numFmtId="0" fontId="45" fillId="0" borderId="21" xfId="0" applyFont="1" applyBorder="1"/>
    <xf numFmtId="0" fontId="36" fillId="0" borderId="47" xfId="0" applyFont="1" applyBorder="1"/>
    <xf numFmtId="0" fontId="45" fillId="0" borderId="45" xfId="0" applyFont="1" applyBorder="1" applyAlignment="1">
      <alignment horizontal="center"/>
    </xf>
    <xf numFmtId="0" fontId="34" fillId="0" borderId="59" xfId="0" applyFont="1" applyBorder="1"/>
    <xf numFmtId="0" fontId="45" fillId="0" borderId="82" xfId="0" applyFont="1" applyBorder="1" applyAlignment="1">
      <alignment horizontal="center"/>
    </xf>
    <xf numFmtId="0" fontId="31" fillId="0" borderId="63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0" fillId="0" borderId="38" xfId="0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0" fontId="0" fillId="0" borderId="26" xfId="0" applyFont="1" applyFill="1" applyBorder="1"/>
    <xf numFmtId="0" fontId="37" fillId="0" borderId="18" xfId="0" applyFont="1" applyFill="1" applyBorder="1"/>
    <xf numFmtId="0" fontId="32" fillId="3" borderId="18" xfId="0" applyFont="1" applyFill="1" applyBorder="1"/>
    <xf numFmtId="0" fontId="24" fillId="14" borderId="63" xfId="0" applyFont="1" applyFill="1" applyBorder="1" applyAlignment="1">
      <alignment horizontal="center"/>
    </xf>
    <xf numFmtId="14" fontId="34" fillId="0" borderId="0" xfId="0" applyNumberFormat="1" applyFont="1" applyFill="1" applyBorder="1"/>
    <xf numFmtId="0" fontId="0" fillId="0" borderId="49" xfId="0" applyFont="1" applyBorder="1"/>
    <xf numFmtId="0" fontId="26" fillId="0" borderId="19" xfId="0" applyFont="1" applyFill="1" applyBorder="1"/>
    <xf numFmtId="0" fontId="0" fillId="0" borderId="19" xfId="0" applyFont="1" applyFill="1" applyBorder="1" applyAlignment="1">
      <alignment horizontal="center"/>
    </xf>
    <xf numFmtId="0" fontId="22" fillId="0" borderId="2" xfId="0" applyFont="1" applyBorder="1"/>
    <xf numFmtId="0" fontId="0" fillId="0" borderId="52" xfId="0" applyBorder="1" applyAlignment="1">
      <alignment horizontal="center"/>
    </xf>
    <xf numFmtId="0" fontId="0" fillId="0" borderId="44" xfId="0" applyBorder="1" applyAlignment="1"/>
    <xf numFmtId="0" fontId="0" fillId="0" borderId="7" xfId="0" applyBorder="1" applyAlignment="1">
      <alignment horizontal="center"/>
    </xf>
    <xf numFmtId="0" fontId="0" fillId="2" borderId="71" xfId="0" applyFill="1" applyBorder="1"/>
    <xf numFmtId="0" fontId="0" fillId="2" borderId="34" xfId="0" applyFill="1" applyBorder="1"/>
    <xf numFmtId="0" fontId="0" fillId="15" borderId="39" xfId="0" applyFill="1" applyBorder="1"/>
    <xf numFmtId="0" fontId="16" fillId="15" borderId="30" xfId="0" applyFont="1" applyFill="1" applyBorder="1"/>
    <xf numFmtId="0" fontId="16" fillId="15" borderId="38" xfId="0" applyFont="1" applyFill="1" applyBorder="1"/>
    <xf numFmtId="2" fontId="16" fillId="15" borderId="39" xfId="0" applyNumberFormat="1" applyFont="1" applyFill="1" applyBorder="1"/>
    <xf numFmtId="2" fontId="16" fillId="15" borderId="38" xfId="0" applyNumberFormat="1" applyFont="1" applyFill="1" applyBorder="1"/>
    <xf numFmtId="0" fontId="0" fillId="0" borderId="84" xfId="0" applyBorder="1"/>
    <xf numFmtId="0" fontId="0" fillId="2" borderId="85" xfId="0" applyFill="1" applyBorder="1"/>
    <xf numFmtId="0" fontId="0" fillId="0" borderId="84" xfId="0" applyFont="1" applyBorder="1"/>
    <xf numFmtId="0" fontId="60" fillId="0" borderId="0" xfId="0" applyFont="1"/>
    <xf numFmtId="0" fontId="1" fillId="0" borderId="0" xfId="0" applyFont="1"/>
    <xf numFmtId="0" fontId="18" fillId="15" borderId="33" xfId="0" applyFont="1" applyFill="1" applyBorder="1"/>
    <xf numFmtId="0" fontId="18" fillId="15" borderId="34" xfId="0" applyFont="1" applyFill="1" applyBorder="1"/>
    <xf numFmtId="2" fontId="16" fillId="15" borderId="35" xfId="0" applyNumberFormat="1" applyFont="1" applyFill="1" applyBorder="1"/>
    <xf numFmtId="2" fontId="16" fillId="15" borderId="65" xfId="0" applyNumberFormat="1" applyFont="1" applyFill="1" applyBorder="1"/>
    <xf numFmtId="0" fontId="31" fillId="0" borderId="1" xfId="0" applyFont="1" applyFill="1" applyBorder="1" applyAlignment="1">
      <alignment horizontal="center"/>
    </xf>
    <xf numFmtId="0" fontId="31" fillId="0" borderId="56" xfId="0" applyFont="1" applyFill="1" applyBorder="1" applyAlignment="1">
      <alignment horizontal="center"/>
    </xf>
    <xf numFmtId="0" fontId="46" fillId="0" borderId="37" xfId="0" applyFont="1" applyFill="1" applyBorder="1"/>
    <xf numFmtId="0" fontId="33" fillId="0" borderId="10" xfId="0" applyFont="1" applyFill="1" applyBorder="1"/>
    <xf numFmtId="0" fontId="10" fillId="0" borderId="1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0" fontId="13" fillId="16" borderId="53" xfId="0" applyFont="1" applyFill="1" applyBorder="1" applyAlignment="1">
      <alignment horizontal="center"/>
    </xf>
    <xf numFmtId="0" fontId="13" fillId="16" borderId="16" xfId="0" applyFont="1" applyFill="1" applyBorder="1" applyAlignment="1">
      <alignment horizontal="center"/>
    </xf>
    <xf numFmtId="0" fontId="13" fillId="16" borderId="2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30" fillId="0" borderId="19" xfId="0" applyFont="1" applyBorder="1"/>
    <xf numFmtId="0" fontId="30" fillId="0" borderId="21" xfId="0" applyFont="1" applyBorder="1"/>
    <xf numFmtId="0" fontId="30" fillId="0" borderId="28" xfId="0" applyFont="1" applyBorder="1"/>
    <xf numFmtId="0" fontId="30" fillId="0" borderId="31" xfId="0" applyFont="1" applyBorder="1"/>
    <xf numFmtId="49" fontId="9" fillId="0" borderId="19" xfId="0" applyNumberFormat="1" applyFont="1" applyFill="1" applyBorder="1" applyAlignment="1">
      <alignment horizontal="center"/>
    </xf>
    <xf numFmtId="0" fontId="13" fillId="17" borderId="26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49" fontId="47" fillId="15" borderId="17" xfId="0" applyNumberFormat="1" applyFont="1" applyFill="1" applyBorder="1" applyAlignment="1">
      <alignment horizontal="center"/>
    </xf>
    <xf numFmtId="49" fontId="50" fillId="15" borderId="8" xfId="0" applyNumberFormat="1" applyFont="1" applyFill="1" applyBorder="1" applyAlignment="1">
      <alignment horizontal="center"/>
    </xf>
    <xf numFmtId="0" fontId="50" fillId="15" borderId="7" xfId="0" applyFont="1" applyFill="1" applyBorder="1"/>
    <xf numFmtId="0" fontId="50" fillId="15" borderId="8" xfId="0" applyFont="1" applyFill="1" applyBorder="1"/>
    <xf numFmtId="4" fontId="32" fillId="15" borderId="18" xfId="0" applyNumberFormat="1" applyFont="1" applyFill="1" applyBorder="1" applyAlignment="1">
      <alignment horizontal="right"/>
    </xf>
    <xf numFmtId="3" fontId="32" fillId="15" borderId="18" xfId="0" applyNumberFormat="1" applyFont="1" applyFill="1" applyBorder="1" applyAlignment="1">
      <alignment horizontal="right"/>
    </xf>
    <xf numFmtId="0" fontId="34" fillId="15" borderId="19" xfId="0" applyFont="1" applyFill="1" applyBorder="1"/>
    <xf numFmtId="0" fontId="34" fillId="15" borderId="21" xfId="0" applyFont="1" applyFill="1" applyBorder="1"/>
    <xf numFmtId="49" fontId="47" fillId="15" borderId="19" xfId="0" applyNumberFormat="1" applyFont="1" applyFill="1" applyBorder="1" applyAlignment="1">
      <alignment horizontal="center"/>
    </xf>
    <xf numFmtId="49" fontId="47" fillId="15" borderId="8" xfId="0" applyNumberFormat="1" applyFont="1" applyFill="1" applyBorder="1" applyAlignment="1">
      <alignment horizontal="center"/>
    </xf>
    <xf numFmtId="49" fontId="13" fillId="15" borderId="8" xfId="0" applyNumberFormat="1" applyFont="1" applyFill="1" applyBorder="1" applyAlignment="1">
      <alignment horizontal="center"/>
    </xf>
    <xf numFmtId="0" fontId="13" fillId="15" borderId="7" xfId="0" applyFont="1" applyFill="1" applyBorder="1"/>
    <xf numFmtId="0" fontId="13" fillId="15" borderId="8" xfId="0" applyFont="1" applyFill="1" applyBorder="1"/>
    <xf numFmtId="4" fontId="37" fillId="15" borderId="18" xfId="0" applyNumberFormat="1" applyFont="1" applyFill="1" applyBorder="1" applyAlignment="1">
      <alignment horizontal="right"/>
    </xf>
    <xf numFmtId="0" fontId="36" fillId="15" borderId="19" xfId="0" applyFont="1" applyFill="1" applyBorder="1"/>
    <xf numFmtId="0" fontId="36" fillId="15" borderId="21" xfId="0" applyFont="1" applyFill="1" applyBorder="1"/>
    <xf numFmtId="3" fontId="11" fillId="15" borderId="19" xfId="0" applyNumberFormat="1" applyFont="1" applyFill="1" applyBorder="1" applyAlignment="1">
      <alignment horizontal="right"/>
    </xf>
    <xf numFmtId="0" fontId="31" fillId="0" borderId="2" xfId="0" applyFont="1" applyFill="1" applyBorder="1" applyAlignment="1">
      <alignment horizontal="center"/>
    </xf>
    <xf numFmtId="0" fontId="46" fillId="0" borderId="30" xfId="0" applyFont="1" applyFill="1" applyBorder="1"/>
    <xf numFmtId="0" fontId="0" fillId="0" borderId="39" xfId="0" applyFill="1" applyBorder="1"/>
    <xf numFmtId="0" fontId="30" fillId="0" borderId="44" xfId="0" applyFont="1" applyFill="1" applyBorder="1"/>
    <xf numFmtId="0" fontId="31" fillId="0" borderId="36" xfId="0" applyFont="1" applyFill="1" applyBorder="1" applyAlignment="1">
      <alignment horizontal="center"/>
    </xf>
    <xf numFmtId="0" fontId="31" fillId="0" borderId="57" xfId="0" applyFont="1" applyFill="1" applyBorder="1" applyAlignment="1">
      <alignment horizontal="center"/>
    </xf>
    <xf numFmtId="0" fontId="30" fillId="0" borderId="39" xfId="0" applyFont="1" applyFill="1" applyBorder="1"/>
    <xf numFmtId="0" fontId="13" fillId="15" borderId="26" xfId="0" applyFont="1" applyFill="1" applyBorder="1" applyAlignment="1">
      <alignment horizontal="center"/>
    </xf>
    <xf numFmtId="49" fontId="11" fillId="15" borderId="19" xfId="0" applyNumberFormat="1" applyFont="1" applyFill="1" applyBorder="1" applyAlignment="1">
      <alignment horizontal="center"/>
    </xf>
    <xf numFmtId="0" fontId="11" fillId="15" borderId="22" xfId="0" applyFont="1" applyFill="1" applyBorder="1"/>
    <xf numFmtId="3" fontId="11" fillId="15" borderId="20" xfId="0" applyNumberFormat="1" applyFont="1" applyFill="1" applyBorder="1" applyAlignment="1">
      <alignment horizontal="right"/>
    </xf>
    <xf numFmtId="0" fontId="13" fillId="15" borderId="27" xfId="0" applyFont="1" applyFill="1" applyBorder="1" applyAlignment="1">
      <alignment horizontal="center"/>
    </xf>
    <xf numFmtId="49" fontId="14" fillId="15" borderId="32" xfId="0" applyNumberFormat="1" applyFont="1" applyFill="1" applyBorder="1" applyAlignment="1">
      <alignment horizontal="center"/>
    </xf>
    <xf numFmtId="49" fontId="11" fillId="15" borderId="32" xfId="0" applyNumberFormat="1" applyFont="1" applyFill="1" applyBorder="1" applyAlignment="1">
      <alignment horizontal="center"/>
    </xf>
    <xf numFmtId="0" fontId="14" fillId="15" borderId="50" xfId="0" applyFont="1" applyFill="1" applyBorder="1"/>
    <xf numFmtId="3" fontId="14" fillId="15" borderId="51" xfId="0" applyNumberFormat="1" applyFont="1" applyFill="1" applyBorder="1" applyAlignment="1">
      <alignment horizontal="right"/>
    </xf>
    <xf numFmtId="0" fontId="13" fillId="9" borderId="26" xfId="0" applyFont="1" applyFill="1" applyBorder="1" applyAlignment="1">
      <alignment horizontal="center"/>
    </xf>
    <xf numFmtId="49" fontId="13" fillId="15" borderId="19" xfId="0" applyNumberFormat="1" applyFont="1" applyFill="1" applyBorder="1" applyAlignment="1">
      <alignment horizontal="center"/>
    </xf>
    <xf numFmtId="49" fontId="48" fillId="15" borderId="19" xfId="0" applyNumberFormat="1" applyFont="1" applyFill="1" applyBorder="1" applyAlignment="1">
      <alignment horizontal="center"/>
    </xf>
    <xf numFmtId="49" fontId="48" fillId="15" borderId="8" xfId="0" applyNumberFormat="1" applyFont="1" applyFill="1" applyBorder="1" applyAlignment="1">
      <alignment horizontal="center"/>
    </xf>
    <xf numFmtId="0" fontId="48" fillId="15" borderId="7" xfId="0" applyFont="1" applyFill="1" applyBorder="1"/>
    <xf numFmtId="0" fontId="9" fillId="15" borderId="7" xfId="0" applyFont="1" applyFill="1" applyBorder="1"/>
    <xf numFmtId="0" fontId="11" fillId="0" borderId="44" xfId="0" applyFont="1" applyFill="1" applyBorder="1"/>
    <xf numFmtId="3" fontId="11" fillId="15" borderId="44" xfId="0" applyNumberFormat="1" applyFont="1" applyFill="1" applyBorder="1" applyAlignment="1">
      <alignment horizontal="right"/>
    </xf>
    <xf numFmtId="0" fontId="31" fillId="15" borderId="44" xfId="0" applyFont="1" applyFill="1" applyBorder="1"/>
    <xf numFmtId="0" fontId="30" fillId="15" borderId="44" xfId="0" applyFont="1" applyFill="1" applyBorder="1"/>
    <xf numFmtId="2" fontId="30" fillId="0" borderId="3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0" fillId="0" borderId="36" xfId="0" applyFill="1" applyBorder="1"/>
    <xf numFmtId="0" fontId="36" fillId="3" borderId="21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/>
    </xf>
    <xf numFmtId="0" fontId="30" fillId="0" borderId="26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center"/>
    </xf>
    <xf numFmtId="0" fontId="30" fillId="3" borderId="52" xfId="0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4" fillId="11" borderId="78" xfId="0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53" xfId="0" applyFont="1" applyBorder="1"/>
    <xf numFmtId="0" fontId="16" fillId="0" borderId="26" xfId="0" applyFont="1" applyBorder="1"/>
    <xf numFmtId="0" fontId="32" fillId="3" borderId="26" xfId="0" applyFont="1" applyFill="1" applyBorder="1"/>
    <xf numFmtId="0" fontId="37" fillId="0" borderId="27" xfId="0" applyFont="1" applyBorder="1"/>
    <xf numFmtId="0" fontId="36" fillId="0" borderId="18" xfId="0" applyFont="1" applyBorder="1" applyAlignment="1">
      <alignment horizontal="center"/>
    </xf>
    <xf numFmtId="0" fontId="16" fillId="5" borderId="56" xfId="0" applyFont="1" applyFill="1" applyBorder="1"/>
    <xf numFmtId="0" fontId="16" fillId="0" borderId="56" xfId="0" applyFont="1" applyBorder="1"/>
    <xf numFmtId="0" fontId="32" fillId="0" borderId="27" xfId="0" applyFont="1" applyBorder="1"/>
    <xf numFmtId="0" fontId="1" fillId="0" borderId="33" xfId="0" applyFont="1" applyFill="1" applyBorder="1"/>
    <xf numFmtId="0" fontId="1" fillId="0" borderId="65" xfId="0" applyFont="1" applyFill="1" applyBorder="1"/>
    <xf numFmtId="0" fontId="0" fillId="0" borderId="21" xfId="0" applyFont="1" applyBorder="1"/>
    <xf numFmtId="0" fontId="0" fillId="3" borderId="21" xfId="0" applyFont="1" applyFill="1" applyBorder="1"/>
    <xf numFmtId="0" fontId="26" fillId="0" borderId="21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3" borderId="60" xfId="0" applyFont="1" applyFill="1" applyBorder="1" applyAlignment="1">
      <alignment horizontal="center"/>
    </xf>
    <xf numFmtId="0" fontId="36" fillId="3" borderId="26" xfId="0" applyFont="1" applyFill="1" applyBorder="1"/>
    <xf numFmtId="0" fontId="45" fillId="0" borderId="26" xfId="0" applyFont="1" applyBorder="1"/>
    <xf numFmtId="0" fontId="34" fillId="3" borderId="64" xfId="0" applyFont="1" applyFill="1" applyBorder="1"/>
    <xf numFmtId="0" fontId="26" fillId="0" borderId="69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0" fillId="3" borderId="60" xfId="0" applyFont="1" applyFill="1" applyBorder="1"/>
    <xf numFmtId="0" fontId="16" fillId="0" borderId="46" xfId="0" applyFont="1" applyBorder="1"/>
    <xf numFmtId="0" fontId="0" fillId="0" borderId="47" xfId="0" applyFont="1" applyBorder="1"/>
    <xf numFmtId="0" fontId="0" fillId="0" borderId="60" xfId="0" applyFont="1" applyBorder="1"/>
    <xf numFmtId="0" fontId="14" fillId="5" borderId="56" xfId="0" applyFont="1" applyFill="1" applyBorder="1"/>
    <xf numFmtId="0" fontId="14" fillId="5" borderId="0" xfId="0" applyFont="1" applyFill="1" applyBorder="1"/>
    <xf numFmtId="0" fontId="0" fillId="5" borderId="64" xfId="0" applyFill="1" applyBorder="1"/>
    <xf numFmtId="0" fontId="0" fillId="5" borderId="68" xfId="0" applyFill="1" applyBorder="1"/>
    <xf numFmtId="0" fontId="0" fillId="5" borderId="31" xfId="0" applyFill="1" applyBorder="1"/>
    <xf numFmtId="0" fontId="24" fillId="11" borderId="64" xfId="0" applyFont="1" applyFill="1" applyBorder="1" applyAlignment="1">
      <alignment horizontal="center"/>
    </xf>
    <xf numFmtId="0" fontId="24" fillId="11" borderId="31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center"/>
    </xf>
    <xf numFmtId="0" fontId="36" fillId="0" borderId="21" xfId="0" applyFont="1" applyFill="1" applyBorder="1"/>
    <xf numFmtId="0" fontId="0" fillId="0" borderId="57" xfId="0" applyFill="1" applyBorder="1"/>
    <xf numFmtId="0" fontId="32" fillId="3" borderId="82" xfId="0" applyFont="1" applyFill="1" applyBorder="1"/>
    <xf numFmtId="0" fontId="16" fillId="0" borderId="45" xfId="0" applyFont="1" applyBorder="1"/>
    <xf numFmtId="0" fontId="36" fillId="0" borderId="16" xfId="0" applyFont="1" applyBorder="1"/>
    <xf numFmtId="0" fontId="34" fillId="3" borderId="16" xfId="0" applyFont="1" applyFill="1" applyBorder="1"/>
    <xf numFmtId="0" fontId="36" fillId="0" borderId="16" xfId="0" applyFont="1" applyFill="1" applyBorder="1"/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6" fillId="0" borderId="76" xfId="0" applyFont="1" applyBorder="1" applyAlignment="1">
      <alignment horizontal="center"/>
    </xf>
    <xf numFmtId="0" fontId="34" fillId="3" borderId="49" xfId="0" applyFont="1" applyFill="1" applyBorder="1"/>
    <xf numFmtId="0" fontId="1" fillId="0" borderId="57" xfId="0" applyFont="1" applyFill="1" applyBorder="1"/>
    <xf numFmtId="0" fontId="45" fillId="0" borderId="45" xfId="0" applyFont="1" applyBorder="1"/>
    <xf numFmtId="14" fontId="34" fillId="3" borderId="64" xfId="0" applyNumberFormat="1" applyFont="1" applyFill="1" applyBorder="1"/>
    <xf numFmtId="0" fontId="34" fillId="0" borderId="21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14" fontId="36" fillId="0" borderId="16" xfId="0" applyNumberFormat="1" applyFont="1" applyBorder="1" applyAlignment="1">
      <alignment horizontal="left"/>
    </xf>
    <xf numFmtId="14" fontId="34" fillId="3" borderId="16" xfId="0" applyNumberFormat="1" applyFont="1" applyFill="1" applyBorder="1" applyAlignment="1">
      <alignment horizontal="left"/>
    </xf>
    <xf numFmtId="0" fontId="45" fillId="0" borderId="16" xfId="0" applyFont="1" applyBorder="1"/>
    <xf numFmtId="0" fontId="34" fillId="3" borderId="26" xfId="0" applyFont="1" applyFill="1" applyBorder="1"/>
    <xf numFmtId="0" fontId="59" fillId="0" borderId="46" xfId="0" applyFont="1" applyBorder="1"/>
    <xf numFmtId="14" fontId="34" fillId="3" borderId="27" xfId="0" applyNumberFormat="1" applyFont="1" applyFill="1" applyBorder="1"/>
    <xf numFmtId="0" fontId="23" fillId="0" borderId="2" xfId="0" applyFont="1" applyFill="1" applyBorder="1"/>
    <xf numFmtId="0" fontId="23" fillId="0" borderId="1" xfId="0" applyFont="1" applyFill="1" applyBorder="1"/>
    <xf numFmtId="0" fontId="22" fillId="0" borderId="36" xfId="0" applyFont="1" applyFill="1" applyBorder="1"/>
    <xf numFmtId="0" fontId="22" fillId="0" borderId="1" xfId="0" applyFont="1" applyFill="1" applyBorder="1" applyAlignment="1">
      <alignment horizontal="center"/>
    </xf>
    <xf numFmtId="0" fontId="22" fillId="0" borderId="36" xfId="0" applyFont="1" applyFill="1" applyBorder="1" applyAlignment="1">
      <alignment horizontal="center"/>
    </xf>
    <xf numFmtId="0" fontId="0" fillId="0" borderId="2" xfId="0" applyFill="1" applyBorder="1"/>
    <xf numFmtId="0" fontId="16" fillId="0" borderId="69" xfId="0" applyFont="1" applyFill="1" applyBorder="1" applyAlignment="1">
      <alignment horizontal="center"/>
    </xf>
    <xf numFmtId="0" fontId="22" fillId="0" borderId="1" xfId="0" applyFont="1" applyFill="1" applyBorder="1"/>
    <xf numFmtId="0" fontId="16" fillId="0" borderId="53" xfId="0" applyFont="1" applyFill="1" applyBorder="1"/>
    <xf numFmtId="0" fontId="32" fillId="3" borderId="46" xfId="0" applyFont="1" applyFill="1" applyBorder="1"/>
    <xf numFmtId="0" fontId="0" fillId="3" borderId="47" xfId="0" applyFont="1" applyFill="1" applyBorder="1"/>
    <xf numFmtId="0" fontId="16" fillId="0" borderId="4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3" borderId="60" xfId="0" applyFont="1" applyFill="1" applyBorder="1" applyAlignment="1">
      <alignment horizontal="center"/>
    </xf>
    <xf numFmtId="0" fontId="34" fillId="3" borderId="46" xfId="0" applyFont="1" applyFill="1" applyBorder="1"/>
    <xf numFmtId="0" fontId="32" fillId="3" borderId="27" xfId="0" applyFont="1" applyFill="1" applyBorder="1"/>
    <xf numFmtId="3" fontId="34" fillId="3" borderId="27" xfId="0" applyNumberFormat="1" applyFont="1" applyFill="1" applyBorder="1"/>
    <xf numFmtId="0" fontId="32" fillId="0" borderId="46" xfId="0" applyFont="1" applyBorder="1"/>
    <xf numFmtId="0" fontId="30" fillId="0" borderId="43" xfId="0" applyFont="1" applyFill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24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24" fillId="11" borderId="61" xfId="0" applyFont="1" applyFill="1" applyBorder="1" applyAlignment="1">
      <alignment horizontal="center"/>
    </xf>
    <xf numFmtId="0" fontId="24" fillId="11" borderId="71" xfId="0" applyFont="1" applyFill="1" applyBorder="1" applyAlignment="1">
      <alignment horizontal="center"/>
    </xf>
    <xf numFmtId="0" fontId="24" fillId="11" borderId="84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71" xfId="0" applyFont="1" applyFill="1" applyBorder="1" applyAlignment="1">
      <alignment horizontal="center"/>
    </xf>
    <xf numFmtId="0" fontId="10" fillId="11" borderId="86" xfId="0" applyFont="1" applyFill="1" applyBorder="1" applyAlignment="1">
      <alignment horizontal="center"/>
    </xf>
    <xf numFmtId="0" fontId="25" fillId="11" borderId="63" xfId="0" applyFont="1" applyFill="1" applyBorder="1" applyAlignment="1">
      <alignment horizontal="center"/>
    </xf>
    <xf numFmtId="0" fontId="25" fillId="11" borderId="41" xfId="0" applyFont="1" applyFill="1" applyBorder="1" applyAlignment="1">
      <alignment horizontal="center"/>
    </xf>
    <xf numFmtId="0" fontId="25" fillId="11" borderId="54" xfId="0" applyFont="1" applyFill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/>
    </xf>
    <xf numFmtId="0" fontId="25" fillId="11" borderId="64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/>
    </xf>
    <xf numFmtId="0" fontId="10" fillId="11" borderId="68" xfId="0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/>
    </xf>
    <xf numFmtId="0" fontId="11" fillId="11" borderId="52" xfId="0" applyFont="1" applyFill="1" applyBorder="1" applyAlignment="1">
      <alignment horizontal="center"/>
    </xf>
    <xf numFmtId="0" fontId="30" fillId="0" borderId="44" xfId="0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/>
    </xf>
    <xf numFmtId="0" fontId="30" fillId="3" borderId="27" xfId="0" applyFont="1" applyFill="1" applyBorder="1"/>
    <xf numFmtId="0" fontId="30" fillId="3" borderId="52" xfId="0" applyFont="1" applyFill="1" applyBorder="1"/>
    <xf numFmtId="0" fontId="34" fillId="18" borderId="46" xfId="0" applyFont="1" applyFill="1" applyBorder="1"/>
    <xf numFmtId="0" fontId="36" fillId="18" borderId="48" xfId="0" applyFont="1" applyFill="1" applyBorder="1"/>
    <xf numFmtId="2" fontId="11" fillId="3" borderId="27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61" fillId="0" borderId="0" xfId="0" applyFont="1"/>
    <xf numFmtId="0" fontId="35" fillId="0" borderId="0" xfId="0" applyFont="1"/>
    <xf numFmtId="0" fontId="0" fillId="0" borderId="28" xfId="0" applyBorder="1" applyAlignment="1">
      <alignment horizontal="center"/>
    </xf>
    <xf numFmtId="0" fontId="16" fillId="0" borderId="87" xfId="0" applyFont="1" applyBorder="1"/>
    <xf numFmtId="0" fontId="0" fillId="5" borderId="61" xfId="0" applyFill="1" applyBorder="1"/>
    <xf numFmtId="0" fontId="0" fillId="5" borderId="86" xfId="0" applyFill="1" applyBorder="1"/>
    <xf numFmtId="0" fontId="16" fillId="7" borderId="72" xfId="0" applyFont="1" applyFill="1" applyBorder="1"/>
    <xf numFmtId="2" fontId="16" fillId="7" borderId="74" xfId="0" applyNumberFormat="1" applyFont="1" applyFill="1" applyBorder="1"/>
    <xf numFmtId="0" fontId="16" fillId="7" borderId="54" xfId="0" applyFont="1" applyFill="1" applyBorder="1"/>
    <xf numFmtId="16" fontId="14" fillId="0" borderId="45" xfId="0" applyNumberFormat="1" applyFont="1" applyFill="1" applyBorder="1" applyAlignment="1">
      <alignment horizontal="center"/>
    </xf>
    <xf numFmtId="0" fontId="38" fillId="2" borderId="65" xfId="0" applyFont="1" applyFill="1" applyBorder="1"/>
    <xf numFmtId="0" fontId="24" fillId="14" borderId="4" xfId="0" applyFont="1" applyFill="1" applyBorder="1" applyAlignment="1">
      <alignment horizontal="center"/>
    </xf>
    <xf numFmtId="0" fontId="24" fillId="14" borderId="79" xfId="0" applyFont="1" applyFill="1" applyBorder="1" applyAlignment="1">
      <alignment horizontal="center"/>
    </xf>
    <xf numFmtId="0" fontId="16" fillId="0" borderId="26" xfId="0" applyFont="1" applyFill="1" applyBorder="1"/>
    <xf numFmtId="0" fontId="24" fillId="14" borderId="56" xfId="0" applyFont="1" applyFill="1" applyBorder="1" applyAlignment="1">
      <alignment horizontal="center"/>
    </xf>
    <xf numFmtId="0" fontId="24" fillId="14" borderId="83" xfId="0" applyFont="1" applyFill="1" applyBorder="1" applyAlignment="1">
      <alignment horizontal="center"/>
    </xf>
    <xf numFmtId="0" fontId="0" fillId="0" borderId="6" xfId="0" applyBorder="1"/>
    <xf numFmtId="0" fontId="0" fillId="0" borderId="82" xfId="0" applyBorder="1"/>
    <xf numFmtId="0" fontId="0" fillId="0" borderId="49" xfId="0" applyBorder="1"/>
    <xf numFmtId="0" fontId="0" fillId="0" borderId="44" xfId="0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15" borderId="87" xfId="0" applyFill="1" applyBorder="1"/>
    <xf numFmtId="0" fontId="0" fillId="15" borderId="59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64" xfId="0" applyBorder="1"/>
    <xf numFmtId="0" fontId="1" fillId="0" borderId="28" xfId="0" applyFont="1" applyBorder="1" applyAlignment="1">
      <alignment horizontal="center"/>
    </xf>
    <xf numFmtId="0" fontId="14" fillId="6" borderId="60" xfId="0" applyFont="1" applyFill="1" applyBorder="1"/>
    <xf numFmtId="0" fontId="10" fillId="6" borderId="51" xfId="0" applyFont="1" applyFill="1" applyBorder="1"/>
    <xf numFmtId="2" fontId="0" fillId="0" borderId="0" xfId="0" applyNumberFormat="1"/>
    <xf numFmtId="0" fontId="62" fillId="0" borderId="0" xfId="0" applyFont="1"/>
    <xf numFmtId="2" fontId="16" fillId="7" borderId="55" xfId="0" applyNumberFormat="1" applyFont="1" applyFill="1" applyBorder="1"/>
    <xf numFmtId="0" fontId="63" fillId="0" borderId="0" xfId="0" applyFont="1"/>
    <xf numFmtId="2" fontId="16" fillId="7" borderId="54" xfId="0" applyNumberFormat="1" applyFont="1" applyFill="1" applyBorder="1"/>
    <xf numFmtId="4" fontId="30" fillId="0" borderId="19" xfId="0" applyNumberFormat="1" applyFont="1" applyBorder="1"/>
    <xf numFmtId="4" fontId="30" fillId="0" borderId="21" xfId="0" applyNumberFormat="1" applyFont="1" applyBorder="1"/>
    <xf numFmtId="4" fontId="30" fillId="0" borderId="44" xfId="0" applyNumberFormat="1" applyFont="1" applyFill="1" applyBorder="1"/>
    <xf numFmtId="4" fontId="37" fillId="0" borderId="19" xfId="0" applyNumberFormat="1" applyFont="1" applyFill="1" applyBorder="1" applyAlignment="1">
      <alignment horizontal="right"/>
    </xf>
    <xf numFmtId="0" fontId="62" fillId="0" borderId="0" xfId="0" applyFont="1" applyBorder="1"/>
    <xf numFmtId="2" fontId="62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4" fillId="0" borderId="0" xfId="0" applyFont="1"/>
    <xf numFmtId="0" fontId="29" fillId="0" borderId="18" xfId="0" applyFont="1" applyBorder="1"/>
    <xf numFmtId="1" fontId="14" fillId="5" borderId="64" xfId="0" applyNumberFormat="1" applyFont="1" applyFill="1" applyBorder="1" applyAlignment="1">
      <alignment horizontal="center"/>
    </xf>
    <xf numFmtId="4" fontId="32" fillId="15" borderId="54" xfId="0" applyNumberFormat="1" applyFont="1" applyFill="1" applyBorder="1"/>
    <xf numFmtId="4" fontId="36" fillId="0" borderId="19" xfId="0" applyNumberFormat="1" applyFont="1" applyBorder="1"/>
    <xf numFmtId="4" fontId="36" fillId="0" borderId="21" xfId="0" applyNumberFormat="1" applyFont="1" applyBorder="1"/>
    <xf numFmtId="4" fontId="37" fillId="0" borderId="19" xfId="0" applyNumberFormat="1" applyFont="1" applyBorder="1"/>
    <xf numFmtId="4" fontId="37" fillId="15" borderId="19" xfId="0" applyNumberFormat="1" applyFont="1" applyFill="1" applyBorder="1"/>
    <xf numFmtId="4" fontId="32" fillId="15" borderId="32" xfId="0" applyNumberFormat="1" applyFont="1" applyFill="1" applyBorder="1"/>
    <xf numFmtId="4" fontId="16" fillId="15" borderId="32" xfId="0" applyNumberFormat="1" applyFont="1" applyFill="1" applyBorder="1"/>
    <xf numFmtId="4" fontId="36" fillId="15" borderId="32" xfId="0" applyNumberFormat="1" applyFont="1" applyFill="1" applyBorder="1"/>
    <xf numFmtId="4" fontId="36" fillId="15" borderId="60" xfId="0" applyNumberFormat="1" applyFont="1" applyFill="1" applyBorder="1"/>
    <xf numFmtId="4" fontId="30" fillId="0" borderId="52" xfId="0" applyNumberFormat="1" applyFont="1" applyFill="1" applyBorder="1"/>
    <xf numFmtId="4" fontId="32" fillId="15" borderId="19" xfId="0" applyNumberFormat="1" applyFont="1" applyFill="1" applyBorder="1"/>
    <xf numFmtId="4" fontId="37" fillId="0" borderId="32" xfId="0" applyNumberFormat="1" applyFont="1" applyBorder="1" applyAlignment="1">
      <alignment horizontal="center"/>
    </xf>
    <xf numFmtId="4" fontId="32" fillId="0" borderId="32" xfId="0" applyNumberFormat="1" applyFont="1" applyBorder="1"/>
    <xf numFmtId="4" fontId="36" fillId="0" borderId="19" xfId="0" applyNumberFormat="1" applyFont="1" applyBorder="1" applyAlignment="1">
      <alignment horizontal="center"/>
    </xf>
    <xf numFmtId="3" fontId="32" fillId="15" borderId="54" xfId="0" applyNumberFormat="1" applyFont="1" applyFill="1" applyBorder="1"/>
    <xf numFmtId="3" fontId="32" fillId="15" borderId="19" xfId="0" applyNumberFormat="1" applyFont="1" applyFill="1" applyBorder="1"/>
    <xf numFmtId="3" fontId="36" fillId="0" borderId="32" xfId="0" applyNumberFormat="1" applyFont="1" applyBorder="1"/>
    <xf numFmtId="3" fontId="36" fillId="0" borderId="60" xfId="0" applyNumberFormat="1" applyFont="1" applyBorder="1"/>
    <xf numFmtId="3" fontId="36" fillId="0" borderId="44" xfId="0" applyNumberFormat="1" applyFont="1" applyFill="1" applyBorder="1"/>
    <xf numFmtId="3" fontId="36" fillId="0" borderId="19" xfId="0" applyNumberFormat="1" applyFont="1" applyBorder="1"/>
    <xf numFmtId="3" fontId="36" fillId="0" borderId="21" xfId="0" applyNumberFormat="1" applyFont="1" applyBorder="1"/>
    <xf numFmtId="3" fontId="0" fillId="0" borderId="0" xfId="0" applyNumberFormat="1" applyFont="1"/>
    <xf numFmtId="3" fontId="30" fillId="0" borderId="44" xfId="0" applyNumberFormat="1" applyFont="1" applyFill="1" applyBorder="1"/>
    <xf numFmtId="3" fontId="36" fillId="15" borderId="19" xfId="0" applyNumberFormat="1" applyFont="1" applyFill="1" applyBorder="1"/>
    <xf numFmtId="3" fontId="36" fillId="15" borderId="21" xfId="0" applyNumberFormat="1" applyFont="1" applyFill="1" applyBorder="1"/>
    <xf numFmtId="4" fontId="14" fillId="5" borderId="64" xfId="0" applyNumberFormat="1" applyFont="1" applyFill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4" fontId="11" fillId="0" borderId="43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4" fontId="10" fillId="0" borderId="44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/>
    </xf>
    <xf numFmtId="4" fontId="30" fillId="0" borderId="44" xfId="0" applyNumberFormat="1" applyFont="1" applyBorder="1" applyAlignment="1">
      <alignment horizontal="center"/>
    </xf>
    <xf numFmtId="4" fontId="11" fillId="3" borderId="26" xfId="0" applyNumberFormat="1" applyFont="1" applyFill="1" applyBorder="1" applyAlignment="1">
      <alignment horizontal="center"/>
    </xf>
    <xf numFmtId="4" fontId="11" fillId="3" borderId="44" xfId="0" applyNumberFormat="1" applyFont="1" applyFill="1" applyBorder="1" applyAlignment="1">
      <alignment horizontal="center"/>
    </xf>
    <xf numFmtId="4" fontId="10" fillId="3" borderId="26" xfId="0" applyNumberFormat="1" applyFont="1" applyFill="1" applyBorder="1" applyAlignment="1">
      <alignment horizontal="center"/>
    </xf>
    <xf numFmtId="4" fontId="10" fillId="3" borderId="44" xfId="0" applyNumberFormat="1" applyFont="1" applyFill="1" applyBorder="1" applyAlignment="1">
      <alignment horizontal="center"/>
    </xf>
    <xf numFmtId="4" fontId="30" fillId="3" borderId="26" xfId="0" applyNumberFormat="1" applyFont="1" applyFill="1" applyBorder="1" applyAlignment="1">
      <alignment horizontal="center"/>
    </xf>
    <xf numFmtId="4" fontId="30" fillId="3" borderId="44" xfId="0" applyNumberFormat="1" applyFont="1" applyFill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4" fontId="11" fillId="3" borderId="27" xfId="0" applyNumberFormat="1" applyFont="1" applyFill="1" applyBorder="1" applyAlignment="1">
      <alignment horizontal="center"/>
    </xf>
    <xf numFmtId="4" fontId="11" fillId="3" borderId="52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52" xfId="0" applyNumberFormat="1" applyFont="1" applyFill="1" applyBorder="1" applyAlignment="1">
      <alignment horizontal="center"/>
    </xf>
    <xf numFmtId="4" fontId="30" fillId="3" borderId="27" xfId="0" applyNumberFormat="1" applyFont="1" applyFill="1" applyBorder="1" applyAlignment="1">
      <alignment horizontal="center"/>
    </xf>
    <xf numFmtId="4" fontId="30" fillId="3" borderId="52" xfId="0" applyNumberFormat="1" applyFont="1" applyFill="1" applyBorder="1" applyAlignment="1">
      <alignment horizontal="center"/>
    </xf>
    <xf numFmtId="3" fontId="27" fillId="5" borderId="11" xfId="0" applyNumberFormat="1" applyFont="1" applyFill="1" applyBorder="1" applyAlignment="1">
      <alignment horizontal="center"/>
    </xf>
    <xf numFmtId="3" fontId="27" fillId="5" borderId="9" xfId="0" applyNumberFormat="1" applyFont="1" applyFill="1" applyBorder="1" applyAlignment="1">
      <alignment horizontal="center"/>
    </xf>
    <xf numFmtId="3" fontId="27" fillId="5" borderId="61" xfId="0" applyNumberFormat="1" applyFont="1" applyFill="1" applyBorder="1" applyAlignment="1">
      <alignment horizontal="center"/>
    </xf>
    <xf numFmtId="3" fontId="27" fillId="5" borderId="86" xfId="0" applyNumberFormat="1" applyFont="1" applyFill="1" applyBorder="1" applyAlignment="1">
      <alignment horizontal="center"/>
    </xf>
    <xf numFmtId="3" fontId="11" fillId="7" borderId="16" xfId="0" applyNumberFormat="1" applyFont="1" applyFill="1" applyBorder="1" applyAlignment="1">
      <alignment horizontal="center"/>
    </xf>
    <xf numFmtId="3" fontId="30" fillId="0" borderId="53" xfId="0" applyNumberFormat="1" applyFont="1" applyBorder="1"/>
    <xf numFmtId="3" fontId="30" fillId="0" borderId="55" xfId="0" applyNumberFormat="1" applyFont="1" applyBorder="1"/>
    <xf numFmtId="3" fontId="30" fillId="0" borderId="69" xfId="0" applyNumberFormat="1" applyFont="1" applyBorder="1"/>
    <xf numFmtId="3" fontId="30" fillId="0" borderId="53" xfId="0" applyNumberFormat="1" applyFont="1" applyFill="1" applyBorder="1"/>
    <xf numFmtId="3" fontId="30" fillId="0" borderId="55" xfId="0" applyNumberFormat="1" applyFont="1" applyFill="1" applyBorder="1"/>
    <xf numFmtId="3" fontId="30" fillId="0" borderId="26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3" fontId="30" fillId="0" borderId="21" xfId="0" applyNumberFormat="1" applyFont="1" applyBorder="1" applyAlignment="1">
      <alignment horizontal="center"/>
    </xf>
    <xf numFmtId="3" fontId="30" fillId="0" borderId="26" xfId="0" applyNumberFormat="1" applyFont="1" applyFill="1" applyBorder="1" applyAlignment="1">
      <alignment horizontal="center"/>
    </xf>
    <xf numFmtId="3" fontId="30" fillId="0" borderId="44" xfId="0" applyNumberFormat="1" applyFont="1" applyFill="1" applyBorder="1" applyAlignment="1">
      <alignment horizontal="center"/>
    </xf>
    <xf numFmtId="3" fontId="30" fillId="3" borderId="26" xfId="0" applyNumberFormat="1" applyFont="1" applyFill="1" applyBorder="1" applyAlignment="1">
      <alignment horizontal="center"/>
    </xf>
    <xf numFmtId="3" fontId="30" fillId="3" borderId="44" xfId="0" applyNumberFormat="1" applyFont="1" applyFill="1" applyBorder="1" applyAlignment="1">
      <alignment horizontal="center"/>
    </xf>
    <xf numFmtId="3" fontId="30" fillId="3" borderId="21" xfId="0" applyNumberFormat="1" applyFont="1" applyFill="1" applyBorder="1" applyAlignment="1">
      <alignment horizontal="center"/>
    </xf>
    <xf numFmtId="3" fontId="30" fillId="3" borderId="27" xfId="0" applyNumberFormat="1" applyFont="1" applyFill="1" applyBorder="1" applyAlignment="1">
      <alignment horizontal="center"/>
    </xf>
    <xf numFmtId="3" fontId="30" fillId="3" borderId="52" xfId="0" applyNumberFormat="1" applyFont="1" applyFill="1" applyBorder="1" applyAlignment="1">
      <alignment horizontal="center"/>
    </xf>
    <xf numFmtId="3" fontId="30" fillId="3" borderId="60" xfId="0" applyNumberFormat="1" applyFont="1" applyFill="1" applyBorder="1" applyAlignment="1">
      <alignment horizontal="center"/>
    </xf>
    <xf numFmtId="3" fontId="14" fillId="5" borderId="64" xfId="0" applyNumberFormat="1" applyFont="1" applyFill="1" applyBorder="1" applyAlignment="1">
      <alignment horizontal="center"/>
    </xf>
    <xf numFmtId="4" fontId="11" fillId="0" borderId="70" xfId="0" applyNumberFormat="1" applyFon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4" fontId="10" fillId="0" borderId="53" xfId="0" applyNumberFormat="1" applyFont="1" applyBorder="1" applyAlignment="1">
      <alignment horizontal="center"/>
    </xf>
    <xf numFmtId="4" fontId="10" fillId="0" borderId="55" xfId="0" applyNumberFormat="1" applyFont="1" applyBorder="1" applyAlignment="1">
      <alignment horizontal="center"/>
    </xf>
    <xf numFmtId="4" fontId="11" fillId="0" borderId="58" xfId="0" applyNumberFormat="1" applyFont="1" applyBorder="1" applyAlignment="1">
      <alignment horizontal="center"/>
    </xf>
    <xf numFmtId="4" fontId="11" fillId="0" borderId="48" xfId="0" applyNumberFormat="1" applyFont="1" applyBorder="1" applyAlignment="1">
      <alignment horizontal="center"/>
    </xf>
    <xf numFmtId="4" fontId="10" fillId="0" borderId="46" xfId="0" applyNumberFormat="1" applyFont="1" applyBorder="1" applyAlignment="1">
      <alignment horizontal="center"/>
    </xf>
    <xf numFmtId="4" fontId="10" fillId="0" borderId="48" xfId="0" applyNumberFormat="1" applyFont="1" applyBorder="1" applyAlignment="1">
      <alignment horizontal="center"/>
    </xf>
    <xf numFmtId="4" fontId="11" fillId="3" borderId="58" xfId="0" applyNumberFormat="1" applyFont="1" applyFill="1" applyBorder="1" applyAlignment="1">
      <alignment horizontal="center"/>
    </xf>
    <xf numFmtId="4" fontId="11" fillId="3" borderId="48" xfId="0" applyNumberFormat="1" applyFont="1" applyFill="1" applyBorder="1" applyAlignment="1">
      <alignment horizontal="center"/>
    </xf>
    <xf numFmtId="4" fontId="10" fillId="3" borderId="46" xfId="0" applyNumberFormat="1" applyFont="1" applyFill="1" applyBorder="1" applyAlignment="1">
      <alignment horizontal="center"/>
    </xf>
    <xf numFmtId="4" fontId="10" fillId="3" borderId="48" xfId="0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30" fillId="0" borderId="20" xfId="0" applyNumberFormat="1" applyFont="1" applyBorder="1" applyAlignment="1">
      <alignment horizontal="center"/>
    </xf>
    <xf numFmtId="4" fontId="31" fillId="0" borderId="26" xfId="0" applyNumberFormat="1" applyFont="1" applyBorder="1" applyAlignment="1">
      <alignment horizontal="center"/>
    </xf>
    <xf numFmtId="4" fontId="31" fillId="0" borderId="44" xfId="0" applyNumberFormat="1" applyFont="1" applyBorder="1" applyAlignment="1">
      <alignment horizontal="center"/>
    </xf>
    <xf numFmtId="4" fontId="30" fillId="3" borderId="20" xfId="0" applyNumberFormat="1" applyFont="1" applyFill="1" applyBorder="1" applyAlignment="1">
      <alignment horizontal="center"/>
    </xf>
    <xf numFmtId="4" fontId="31" fillId="3" borderId="26" xfId="0" applyNumberFormat="1" applyFont="1" applyFill="1" applyBorder="1" applyAlignment="1">
      <alignment horizontal="center"/>
    </xf>
    <xf numFmtId="4" fontId="31" fillId="3" borderId="44" xfId="0" applyNumberFormat="1" applyFont="1" applyFill="1" applyBorder="1" applyAlignment="1">
      <alignment horizontal="center"/>
    </xf>
    <xf numFmtId="4" fontId="31" fillId="0" borderId="46" xfId="0" applyNumberFormat="1" applyFont="1" applyBorder="1" applyAlignment="1">
      <alignment horizontal="center"/>
    </xf>
    <xf numFmtId="4" fontId="31" fillId="0" borderId="48" xfId="0" applyNumberFormat="1" applyFont="1" applyBorder="1" applyAlignment="1">
      <alignment horizontal="center"/>
    </xf>
    <xf numFmtId="4" fontId="30" fillId="3" borderId="29" xfId="0" applyNumberFormat="1" applyFont="1" applyFill="1" applyBorder="1" applyAlignment="1">
      <alignment horizontal="center"/>
    </xf>
    <xf numFmtId="4" fontId="30" fillId="3" borderId="68" xfId="0" applyNumberFormat="1" applyFont="1" applyFill="1" applyBorder="1" applyAlignment="1">
      <alignment horizontal="center"/>
    </xf>
    <xf numFmtId="4" fontId="31" fillId="3" borderId="27" xfId="0" applyNumberFormat="1" applyFont="1" applyFill="1" applyBorder="1" applyAlignment="1">
      <alignment horizontal="center"/>
    </xf>
    <xf numFmtId="4" fontId="31" fillId="3" borderId="52" xfId="0" applyNumberFormat="1" applyFont="1" applyFill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3" fontId="30" fillId="0" borderId="55" xfId="0" applyNumberFormat="1" applyFont="1" applyBorder="1" applyAlignment="1">
      <alignment horizontal="center"/>
    </xf>
    <xf numFmtId="3" fontId="30" fillId="0" borderId="69" xfId="0" applyNumberFormat="1" applyFont="1" applyBorder="1" applyAlignment="1">
      <alignment horizontal="center"/>
    </xf>
    <xf numFmtId="3" fontId="30" fillId="0" borderId="16" xfId="0" applyNumberFormat="1" applyFont="1" applyFill="1" applyBorder="1" applyAlignment="1">
      <alignment horizontal="center"/>
    </xf>
    <xf numFmtId="3" fontId="30" fillId="0" borderId="43" xfId="0" applyNumberFormat="1" applyFont="1" applyFill="1" applyBorder="1" applyAlignment="1">
      <alignment horizontal="center"/>
    </xf>
    <xf numFmtId="3" fontId="11" fillId="7" borderId="46" xfId="0" applyNumberFormat="1" applyFont="1" applyFill="1" applyBorder="1" applyAlignment="1">
      <alignment horizontal="center"/>
    </xf>
    <xf numFmtId="3" fontId="30" fillId="0" borderId="46" xfId="0" applyNumberFormat="1" applyFont="1" applyBorder="1" applyAlignment="1">
      <alignment horizontal="center"/>
    </xf>
    <xf numFmtId="3" fontId="30" fillId="0" borderId="48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4" fontId="11" fillId="3" borderId="46" xfId="0" applyNumberFormat="1" applyFont="1" applyFill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3" fontId="36" fillId="0" borderId="69" xfId="0" applyNumberFormat="1" applyFont="1" applyBorder="1" applyAlignment="1">
      <alignment horizontal="center"/>
    </xf>
    <xf numFmtId="3" fontId="30" fillId="0" borderId="17" xfId="0" applyNumberFormat="1" applyFont="1" applyFill="1" applyBorder="1" applyAlignment="1">
      <alignment horizontal="center"/>
    </xf>
    <xf numFmtId="3" fontId="36" fillId="0" borderId="21" xfId="0" applyNumberFormat="1" applyFont="1" applyBorder="1" applyAlignment="1">
      <alignment horizontal="center"/>
    </xf>
    <xf numFmtId="3" fontId="30" fillId="0" borderId="19" xfId="0" applyNumberFormat="1" applyFont="1" applyFill="1" applyBorder="1" applyAlignment="1">
      <alignment horizontal="center"/>
    </xf>
    <xf numFmtId="3" fontId="36" fillId="3" borderId="21" xfId="0" applyNumberFormat="1" applyFont="1" applyFill="1" applyBorder="1" applyAlignment="1">
      <alignment horizontal="center"/>
    </xf>
    <xf numFmtId="3" fontId="30" fillId="3" borderId="19" xfId="0" applyNumberFormat="1" applyFont="1" applyFill="1" applyBorder="1" applyAlignment="1">
      <alignment horizontal="center"/>
    </xf>
    <xf numFmtId="3" fontId="36" fillId="3" borderId="60" xfId="0" applyNumberFormat="1" applyFont="1" applyFill="1" applyBorder="1" applyAlignment="1">
      <alignment horizontal="center"/>
    </xf>
    <xf numFmtId="3" fontId="30" fillId="3" borderId="32" xfId="0" applyNumberFormat="1" applyFont="1" applyFill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3" fontId="31" fillId="5" borderId="11" xfId="0" applyNumberFormat="1" applyFont="1" applyFill="1" applyBorder="1" applyAlignment="1">
      <alignment horizontal="center"/>
    </xf>
    <xf numFmtId="3" fontId="30" fillId="0" borderId="77" xfId="0" applyNumberFormat="1" applyFont="1" applyBorder="1" applyAlignment="1">
      <alignment horizontal="center"/>
    </xf>
    <xf numFmtId="3" fontId="30" fillId="3" borderId="22" xfId="0" applyNumberFormat="1" applyFont="1" applyFill="1" applyBorder="1" applyAlignment="1">
      <alignment horizontal="center"/>
    </xf>
    <xf numFmtId="3" fontId="30" fillId="0" borderId="27" xfId="0" applyNumberFormat="1" applyFont="1" applyBorder="1" applyAlignment="1">
      <alignment horizontal="center"/>
    </xf>
    <xf numFmtId="3" fontId="30" fillId="0" borderId="60" xfId="0" applyNumberFormat="1" applyFont="1" applyBorder="1" applyAlignment="1">
      <alignment horizontal="center"/>
    </xf>
    <xf numFmtId="3" fontId="30" fillId="0" borderId="50" xfId="0" applyNumberFormat="1" applyFont="1" applyBorder="1" applyAlignment="1">
      <alignment horizontal="center"/>
    </xf>
    <xf numFmtId="3" fontId="30" fillId="0" borderId="27" xfId="0" applyNumberFormat="1" applyFont="1" applyFill="1" applyBorder="1" applyAlignment="1">
      <alignment horizontal="center"/>
    </xf>
    <xf numFmtId="3" fontId="30" fillId="0" borderId="52" xfId="0" applyNumberFormat="1" applyFont="1" applyFill="1" applyBorder="1" applyAlignment="1">
      <alignment horizontal="center"/>
    </xf>
    <xf numFmtId="4" fontId="10" fillId="5" borderId="64" xfId="0" applyNumberFormat="1" applyFont="1" applyFill="1" applyBorder="1" applyAlignment="1">
      <alignment horizontal="center"/>
    </xf>
    <xf numFmtId="3" fontId="30" fillId="0" borderId="16" xfId="0" applyNumberFormat="1" applyFont="1" applyFill="1" applyBorder="1"/>
    <xf numFmtId="3" fontId="30" fillId="0" borderId="43" xfId="0" applyNumberFormat="1" applyFont="1" applyFill="1" applyBorder="1"/>
    <xf numFmtId="4" fontId="30" fillId="0" borderId="46" xfId="0" applyNumberFormat="1" applyFont="1" applyBorder="1" applyAlignment="1">
      <alignment horizontal="center"/>
    </xf>
    <xf numFmtId="4" fontId="30" fillId="0" borderId="48" xfId="0" applyNumberFormat="1" applyFont="1" applyBorder="1" applyAlignment="1">
      <alignment horizontal="center"/>
    </xf>
    <xf numFmtId="4" fontId="30" fillId="3" borderId="27" xfId="0" applyNumberFormat="1" applyFont="1" applyFill="1" applyBorder="1"/>
    <xf numFmtId="4" fontId="30" fillId="3" borderId="52" xfId="0" applyNumberFormat="1" applyFont="1" applyFill="1" applyBorder="1"/>
    <xf numFmtId="4" fontId="11" fillId="18" borderId="46" xfId="0" applyNumberFormat="1" applyFont="1" applyFill="1" applyBorder="1" applyAlignment="1">
      <alignment horizontal="center"/>
    </xf>
    <xf numFmtId="4" fontId="11" fillId="18" borderId="48" xfId="0" applyNumberFormat="1" applyFont="1" applyFill="1" applyBorder="1" applyAlignment="1">
      <alignment horizontal="center"/>
    </xf>
    <xf numFmtId="4" fontId="10" fillId="18" borderId="46" xfId="0" applyNumberFormat="1" applyFont="1" applyFill="1" applyBorder="1" applyAlignment="1">
      <alignment horizontal="center"/>
    </xf>
    <xf numFmtId="4" fontId="10" fillId="18" borderId="48" xfId="0" applyNumberFormat="1" applyFont="1" applyFill="1" applyBorder="1" applyAlignment="1">
      <alignment horizontal="center"/>
    </xf>
    <xf numFmtId="3" fontId="11" fillId="18" borderId="46" xfId="0" applyNumberFormat="1" applyFont="1" applyFill="1" applyBorder="1" applyAlignment="1">
      <alignment horizontal="center"/>
    </xf>
    <xf numFmtId="3" fontId="11" fillId="18" borderId="48" xfId="0" applyNumberFormat="1" applyFont="1" applyFill="1" applyBorder="1" applyAlignment="1">
      <alignment horizontal="center"/>
    </xf>
    <xf numFmtId="3" fontId="11" fillId="18" borderId="58" xfId="0" applyNumberFormat="1" applyFont="1" applyFill="1" applyBorder="1" applyAlignment="1">
      <alignment horizontal="center"/>
    </xf>
    <xf numFmtId="3" fontId="11" fillId="18" borderId="47" xfId="0" applyNumberFormat="1" applyFont="1" applyFill="1" applyBorder="1" applyAlignment="1">
      <alignment horizontal="center"/>
    </xf>
    <xf numFmtId="3" fontId="30" fillId="18" borderId="26" xfId="0" applyNumberFormat="1" applyFont="1" applyFill="1" applyBorder="1" applyAlignment="1">
      <alignment horizontal="center"/>
    </xf>
    <xf numFmtId="3" fontId="30" fillId="18" borderId="44" xfId="0" applyNumberFormat="1" applyFont="1" applyFill="1" applyBorder="1" applyAlignment="1">
      <alignment horizontal="center"/>
    </xf>
    <xf numFmtId="3" fontId="30" fillId="18" borderId="21" xfId="0" applyNumberFormat="1" applyFont="1" applyFill="1" applyBorder="1" applyAlignment="1">
      <alignment horizontal="center"/>
    </xf>
    <xf numFmtId="3" fontId="27" fillId="5" borderId="35" xfId="0" applyNumberFormat="1" applyFont="1" applyFill="1" applyBorder="1" applyAlignment="1">
      <alignment horizontal="center"/>
    </xf>
    <xf numFmtId="3" fontId="30" fillId="3" borderId="48" xfId="0" applyNumberFormat="1" applyFont="1" applyFill="1" applyBorder="1" applyAlignment="1">
      <alignment horizontal="center"/>
    </xf>
    <xf numFmtId="3" fontId="30" fillId="3" borderId="47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4" fontId="11" fillId="0" borderId="43" xfId="0" applyNumberFormat="1" applyFont="1" applyFill="1" applyBorder="1" applyAlignment="1">
      <alignment horizontal="center"/>
    </xf>
    <xf numFmtId="4" fontId="10" fillId="0" borderId="16" xfId="0" applyNumberFormat="1" applyFont="1" applyFill="1" applyBorder="1" applyAlignment="1">
      <alignment horizontal="center"/>
    </xf>
    <xf numFmtId="4" fontId="10" fillId="0" borderId="43" xfId="0" applyNumberFormat="1" applyFont="1" applyFill="1" applyBorder="1" applyAlignment="1">
      <alignment horizontal="center"/>
    </xf>
    <xf numFmtId="3" fontId="30" fillId="0" borderId="53" xfId="0" applyNumberFormat="1" applyFont="1" applyFill="1" applyBorder="1" applyAlignment="1">
      <alignment horizontal="center"/>
    </xf>
    <xf numFmtId="3" fontId="30" fillId="0" borderId="55" xfId="0" applyNumberFormat="1" applyFont="1" applyFill="1" applyBorder="1" applyAlignment="1">
      <alignment horizontal="center"/>
    </xf>
    <xf numFmtId="3" fontId="30" fillId="0" borderId="69" xfId="0" applyNumberFormat="1" applyFont="1" applyFill="1" applyBorder="1" applyAlignment="1">
      <alignment horizontal="center"/>
    </xf>
    <xf numFmtId="3" fontId="30" fillId="3" borderId="46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58" xfId="0" applyNumberFormat="1" applyFont="1" applyBorder="1" applyAlignment="1">
      <alignment horizontal="center"/>
    </xf>
    <xf numFmtId="4" fontId="10" fillId="3" borderId="58" xfId="0" applyNumberFormat="1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30" fillId="0" borderId="26" xfId="0" applyNumberFormat="1" applyFont="1" applyBorder="1"/>
    <xf numFmtId="4" fontId="30" fillId="0" borderId="44" xfId="0" applyNumberFormat="1" applyFont="1" applyBorder="1"/>
    <xf numFmtId="4" fontId="31" fillId="0" borderId="20" xfId="0" applyNumberFormat="1" applyFont="1" applyBorder="1"/>
    <xf numFmtId="4" fontId="31" fillId="0" borderId="44" xfId="0" applyNumberFormat="1" applyFont="1" applyBorder="1"/>
    <xf numFmtId="4" fontId="30" fillId="3" borderId="46" xfId="0" applyNumberFormat="1" applyFont="1" applyFill="1" applyBorder="1" applyAlignment="1">
      <alignment horizontal="center"/>
    </xf>
    <xf numFmtId="4" fontId="30" fillId="3" borderId="48" xfId="0" applyNumberFormat="1" applyFont="1" applyFill="1" applyBorder="1"/>
    <xf numFmtId="4" fontId="31" fillId="3" borderId="20" xfId="0" applyNumberFormat="1" applyFont="1" applyFill="1" applyBorder="1"/>
    <xf numFmtId="4" fontId="31" fillId="3" borderId="44" xfId="0" applyNumberFormat="1" applyFont="1" applyFill="1" applyBorder="1"/>
    <xf numFmtId="4" fontId="30" fillId="3" borderId="46" xfId="0" applyNumberFormat="1" applyFont="1" applyFill="1" applyBorder="1"/>
    <xf numFmtId="4" fontId="30" fillId="0" borderId="46" xfId="0" applyNumberFormat="1" applyFont="1" applyBorder="1"/>
    <xf numFmtId="4" fontId="30" fillId="0" borderId="48" xfId="0" applyNumberFormat="1" applyFont="1" applyBorder="1"/>
    <xf numFmtId="4" fontId="31" fillId="0" borderId="58" xfId="0" applyNumberFormat="1" applyFont="1" applyBorder="1"/>
    <xf numFmtId="4" fontId="31" fillId="0" borderId="48" xfId="0" applyNumberFormat="1" applyFont="1" applyBorder="1"/>
    <xf numFmtId="4" fontId="30" fillId="3" borderId="51" xfId="0" applyNumberFormat="1" applyFont="1" applyFill="1" applyBorder="1" applyAlignment="1">
      <alignment horizontal="center"/>
    </xf>
    <xf numFmtId="3" fontId="36" fillId="0" borderId="53" xfId="0" applyNumberFormat="1" applyFont="1" applyBorder="1" applyAlignment="1">
      <alignment horizontal="center"/>
    </xf>
    <xf numFmtId="3" fontId="36" fillId="0" borderId="55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44" xfId="0" applyNumberFormat="1" applyFont="1" applyBorder="1" applyAlignment="1">
      <alignment horizontal="center"/>
    </xf>
    <xf numFmtId="3" fontId="36" fillId="3" borderId="26" xfId="0" applyNumberFormat="1" applyFont="1" applyFill="1" applyBorder="1" applyAlignment="1">
      <alignment horizontal="center"/>
    </xf>
    <xf numFmtId="3" fontId="36" fillId="3" borderId="44" xfId="0" applyNumberFormat="1" applyFont="1" applyFill="1" applyBorder="1" applyAlignment="1">
      <alignment horizontal="center"/>
    </xf>
    <xf numFmtId="3" fontId="36" fillId="0" borderId="46" xfId="0" applyNumberFormat="1" applyFont="1" applyBorder="1" applyAlignment="1">
      <alignment horizontal="center"/>
    </xf>
    <xf numFmtId="3" fontId="36" fillId="0" borderId="48" xfId="0" applyNumberFormat="1" applyFont="1" applyBorder="1" applyAlignment="1">
      <alignment horizontal="center"/>
    </xf>
    <xf numFmtId="3" fontId="36" fillId="0" borderId="47" xfId="0" applyNumberFormat="1" applyFont="1" applyBorder="1" applyAlignment="1">
      <alignment horizontal="center"/>
    </xf>
    <xf numFmtId="3" fontId="36" fillId="3" borderId="27" xfId="0" applyNumberFormat="1" applyFont="1" applyFill="1" applyBorder="1" applyAlignment="1">
      <alignment horizontal="center"/>
    </xf>
    <xf numFmtId="3" fontId="36" fillId="3" borderId="52" xfId="0" applyNumberFormat="1" applyFont="1" applyFill="1" applyBorder="1" applyAlignment="1">
      <alignment horizontal="center"/>
    </xf>
    <xf numFmtId="4" fontId="37" fillId="0" borderId="69" xfId="0" applyNumberFormat="1" applyFont="1" applyBorder="1" applyAlignment="1">
      <alignment horizontal="center"/>
    </xf>
    <xf numFmtId="4" fontId="37" fillId="0" borderId="53" xfId="0" applyNumberFormat="1" applyFont="1" applyBorder="1" applyAlignment="1">
      <alignment horizontal="center"/>
    </xf>
    <xf numFmtId="4" fontId="37" fillId="0" borderId="55" xfId="0" applyNumberFormat="1" applyFont="1" applyBorder="1" applyAlignment="1">
      <alignment horizontal="center"/>
    </xf>
    <xf numFmtId="4" fontId="37" fillId="0" borderId="21" xfId="0" applyNumberFormat="1" applyFont="1" applyBorder="1" applyAlignment="1">
      <alignment horizontal="center"/>
    </xf>
    <xf numFmtId="4" fontId="37" fillId="0" borderId="26" xfId="0" applyNumberFormat="1" applyFont="1" applyBorder="1" applyAlignment="1">
      <alignment horizontal="center"/>
    </xf>
    <xf numFmtId="4" fontId="37" fillId="0" borderId="44" xfId="0" applyNumberFormat="1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4" fontId="37" fillId="3" borderId="21" xfId="0" applyNumberFormat="1" applyFont="1" applyFill="1" applyBorder="1" applyAlignment="1">
      <alignment horizontal="center"/>
    </xf>
    <xf numFmtId="4" fontId="37" fillId="3" borderId="26" xfId="0" applyNumberFormat="1" applyFont="1" applyFill="1" applyBorder="1" applyAlignment="1">
      <alignment horizontal="center"/>
    </xf>
    <xf numFmtId="4" fontId="37" fillId="3" borderId="44" xfId="0" applyNumberFormat="1" applyFont="1" applyFill="1" applyBorder="1" applyAlignment="1">
      <alignment horizontal="center"/>
    </xf>
    <xf numFmtId="4" fontId="11" fillId="0" borderId="20" xfId="0" applyNumberFormat="1" applyFont="1" applyBorder="1"/>
    <xf numFmtId="4" fontId="37" fillId="0" borderId="21" xfId="0" applyNumberFormat="1" applyFont="1" applyBorder="1"/>
    <xf numFmtId="4" fontId="36" fillId="0" borderId="26" xfId="0" applyNumberFormat="1" applyFont="1" applyBorder="1"/>
    <xf numFmtId="4" fontId="36" fillId="0" borderId="44" xfId="0" applyNumberFormat="1" applyFont="1" applyBorder="1"/>
    <xf numFmtId="4" fontId="36" fillId="0" borderId="46" xfId="0" applyNumberFormat="1" applyFont="1" applyBorder="1"/>
    <xf numFmtId="4" fontId="36" fillId="0" borderId="48" xfId="0" applyNumberFormat="1" applyFont="1" applyBorder="1"/>
    <xf numFmtId="4" fontId="11" fillId="3" borderId="29" xfId="0" applyNumberFormat="1" applyFont="1" applyFill="1" applyBorder="1" applyAlignment="1">
      <alignment horizontal="center"/>
    </xf>
    <xf numFmtId="4" fontId="37" fillId="3" borderId="31" xfId="0" applyNumberFormat="1" applyFont="1" applyFill="1" applyBorder="1" applyAlignment="1">
      <alignment horizontal="center"/>
    </xf>
    <xf numFmtId="4" fontId="36" fillId="3" borderId="27" xfId="0" applyNumberFormat="1" applyFont="1" applyFill="1" applyBorder="1"/>
    <xf numFmtId="4" fontId="36" fillId="3" borderId="52" xfId="0" applyNumberFormat="1" applyFont="1" applyFill="1" applyBorder="1"/>
    <xf numFmtId="4" fontId="11" fillId="0" borderId="26" xfId="0" applyNumberFormat="1" applyFont="1" applyFill="1" applyBorder="1" applyAlignment="1">
      <alignment horizontal="center"/>
    </xf>
    <xf numFmtId="4" fontId="11" fillId="0" borderId="44" xfId="0" applyNumberFormat="1" applyFont="1" applyFill="1" applyBorder="1" applyAlignment="1">
      <alignment horizontal="center"/>
    </xf>
    <xf numFmtId="4" fontId="10" fillId="0" borderId="26" xfId="0" applyNumberFormat="1" applyFont="1" applyFill="1" applyBorder="1" applyAlignment="1">
      <alignment horizontal="center"/>
    </xf>
    <xf numFmtId="4" fontId="10" fillId="0" borderId="44" xfId="0" applyNumberFormat="1" applyFont="1" applyFill="1" applyBorder="1" applyAlignment="1">
      <alignment horizontal="center"/>
    </xf>
    <xf numFmtId="4" fontId="11" fillId="3" borderId="52" xfId="0" applyNumberFormat="1" applyFont="1" applyFill="1" applyBorder="1"/>
    <xf numFmtId="4" fontId="31" fillId="3" borderId="27" xfId="0" applyNumberFormat="1" applyFont="1" applyFill="1" applyBorder="1"/>
    <xf numFmtId="4" fontId="31" fillId="3" borderId="52" xfId="0" applyNumberFormat="1" applyFont="1" applyFill="1" applyBorder="1"/>
    <xf numFmtId="3" fontId="30" fillId="0" borderId="8" xfId="0" applyNumberFormat="1" applyFont="1" applyFill="1" applyBorder="1" applyAlignment="1">
      <alignment horizontal="center"/>
    </xf>
    <xf numFmtId="3" fontId="30" fillId="0" borderId="20" xfId="0" applyNumberFormat="1" applyFont="1" applyFill="1" applyBorder="1" applyAlignment="1">
      <alignment horizontal="center"/>
    </xf>
    <xf numFmtId="3" fontId="30" fillId="3" borderId="20" xfId="0" applyNumberFormat="1" applyFont="1" applyFill="1" applyBorder="1" applyAlignment="1">
      <alignment horizontal="center"/>
    </xf>
    <xf numFmtId="3" fontId="31" fillId="3" borderId="26" xfId="0" applyNumberFormat="1" applyFont="1" applyFill="1" applyBorder="1" applyAlignment="1">
      <alignment horizontal="center"/>
    </xf>
    <xf numFmtId="3" fontId="31" fillId="3" borderId="44" xfId="0" applyNumberFormat="1" applyFont="1" applyFill="1" applyBorder="1" applyAlignment="1">
      <alignment horizontal="center"/>
    </xf>
    <xf numFmtId="3" fontId="30" fillId="3" borderId="51" xfId="0" applyNumberFormat="1" applyFont="1" applyFill="1" applyBorder="1" applyAlignment="1">
      <alignment horizontal="center"/>
    </xf>
    <xf numFmtId="4" fontId="10" fillId="13" borderId="26" xfId="0" applyNumberFormat="1" applyFont="1" applyFill="1" applyBorder="1" applyAlignment="1">
      <alignment horizontal="center"/>
    </xf>
    <xf numFmtId="4" fontId="30" fillId="13" borderId="46" xfId="0" applyNumberFormat="1" applyFont="1" applyFill="1" applyBorder="1" applyAlignment="1">
      <alignment horizontal="center"/>
    </xf>
    <xf numFmtId="4" fontId="10" fillId="13" borderId="48" xfId="0" applyNumberFormat="1" applyFont="1" applyFill="1" applyBorder="1" applyAlignment="1">
      <alignment horizontal="center"/>
    </xf>
    <xf numFmtId="4" fontId="10" fillId="0" borderId="26" xfId="0" applyNumberFormat="1" applyFont="1" applyBorder="1"/>
    <xf numFmtId="4" fontId="10" fillId="0" borderId="44" xfId="0" applyNumberFormat="1" applyFont="1" applyBorder="1"/>
    <xf numFmtId="4" fontId="31" fillId="13" borderId="27" xfId="0" applyNumberFormat="1" applyFont="1" applyFill="1" applyBorder="1" applyAlignment="1">
      <alignment horizontal="center"/>
    </xf>
    <xf numFmtId="4" fontId="30" fillId="13" borderId="52" xfId="0" applyNumberFormat="1" applyFont="1" applyFill="1" applyBorder="1"/>
    <xf numFmtId="4" fontId="10" fillId="13" borderId="27" xfId="0" applyNumberFormat="1" applyFont="1" applyFill="1" applyBorder="1" applyAlignment="1">
      <alignment horizontal="center"/>
    </xf>
    <xf numFmtId="4" fontId="10" fillId="13" borderId="52" xfId="0" applyNumberFormat="1" applyFont="1" applyFill="1" applyBorder="1" applyAlignment="1">
      <alignment horizontal="center"/>
    </xf>
    <xf numFmtId="3" fontId="11" fillId="15" borderId="48" xfId="0" applyNumberFormat="1" applyFont="1" applyFill="1" applyBorder="1" applyAlignment="1">
      <alignment horizontal="center"/>
    </xf>
    <xf numFmtId="3" fontId="31" fillId="13" borderId="26" xfId="0" applyNumberFormat="1" applyFont="1" applyFill="1" applyBorder="1" applyAlignment="1">
      <alignment horizontal="center"/>
    </xf>
    <xf numFmtId="3" fontId="30" fillId="0" borderId="26" xfId="0" applyNumberFormat="1" applyFont="1" applyBorder="1"/>
    <xf numFmtId="3" fontId="30" fillId="0" borderId="44" xfId="0" applyNumberFormat="1" applyFont="1" applyBorder="1"/>
    <xf numFmtId="3" fontId="30" fillId="0" borderId="21" xfId="0" applyNumberFormat="1" applyFont="1" applyBorder="1"/>
    <xf numFmtId="3" fontId="30" fillId="0" borderId="26" xfId="0" applyNumberFormat="1" applyFont="1" applyFill="1" applyBorder="1"/>
    <xf numFmtId="3" fontId="30" fillId="13" borderId="26" xfId="0" applyNumberFormat="1" applyFont="1" applyFill="1" applyBorder="1"/>
    <xf numFmtId="3" fontId="31" fillId="13" borderId="44" xfId="0" applyNumberFormat="1" applyFont="1" applyFill="1" applyBorder="1" applyAlignment="1">
      <alignment horizontal="center"/>
    </xf>
    <xf numFmtId="3" fontId="31" fillId="13" borderId="21" xfId="0" applyNumberFormat="1" applyFont="1" applyFill="1" applyBorder="1" applyAlignment="1">
      <alignment horizontal="center"/>
    </xf>
    <xf numFmtId="3" fontId="31" fillId="13" borderId="27" xfId="0" applyNumberFormat="1" applyFont="1" applyFill="1" applyBorder="1" applyAlignment="1">
      <alignment horizontal="center"/>
    </xf>
    <xf numFmtId="3" fontId="31" fillId="13" borderId="52" xfId="0" applyNumberFormat="1" applyFont="1" applyFill="1" applyBorder="1" applyAlignment="1">
      <alignment horizontal="center"/>
    </xf>
    <xf numFmtId="3" fontId="31" fillId="13" borderId="60" xfId="0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4" xfId="0" applyNumberFormat="1" applyFill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17" xfId="0" applyNumberFormat="1" applyBorder="1"/>
    <xf numFmtId="3" fontId="0" fillId="0" borderId="43" xfId="0" applyNumberFormat="1" applyBorder="1"/>
    <xf numFmtId="3" fontId="0" fillId="0" borderId="19" xfId="0" applyNumberFormat="1" applyBorder="1"/>
    <xf numFmtId="3" fontId="0" fillId="0" borderId="44" xfId="0" applyNumberFormat="1" applyBorder="1"/>
    <xf numFmtId="3" fontId="0" fillId="0" borderId="24" xfId="0" applyNumberFormat="1" applyBorder="1"/>
    <xf numFmtId="3" fontId="0" fillId="15" borderId="44" xfId="0" applyNumberFormat="1" applyFill="1" applyBorder="1" applyAlignment="1">
      <alignment horizontal="center"/>
    </xf>
    <xf numFmtId="3" fontId="0" fillId="15" borderId="19" xfId="0" applyNumberFormat="1" applyFill="1" applyBorder="1" applyAlignment="1">
      <alignment horizontal="center"/>
    </xf>
    <xf numFmtId="3" fontId="0" fillId="0" borderId="20" xfId="0" applyNumberFormat="1" applyBorder="1"/>
    <xf numFmtId="3" fontId="30" fillId="0" borderId="19" xfId="0" applyNumberFormat="1" applyFont="1" applyBorder="1"/>
    <xf numFmtId="3" fontId="11" fillId="0" borderId="19" xfId="0" applyNumberFormat="1" applyFon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0" fillId="0" borderId="23" xfId="0" applyNumberFormat="1" applyFont="1" applyFill="1" applyBorder="1" applyAlignment="1">
      <alignment horizontal="center"/>
    </xf>
    <xf numFmtId="3" fontId="10" fillId="15" borderId="19" xfId="0" applyNumberFormat="1" applyFont="1" applyFill="1" applyBorder="1" applyAlignment="1">
      <alignment horizontal="center"/>
    </xf>
    <xf numFmtId="3" fontId="10" fillId="6" borderId="32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14" fillId="0" borderId="19" xfId="0" applyNumberFormat="1" applyFont="1" applyBorder="1" applyAlignment="1">
      <alignment horizontal="center"/>
    </xf>
    <xf numFmtId="3" fontId="14" fillId="0" borderId="44" xfId="0" applyNumberFormat="1" applyFont="1" applyFill="1" applyBorder="1" applyAlignment="1">
      <alignment horizontal="center"/>
    </xf>
    <xf numFmtId="3" fontId="14" fillId="0" borderId="44" xfId="0" applyNumberFormat="1" applyFont="1" applyBorder="1"/>
    <xf numFmtId="3" fontId="14" fillId="0" borderId="19" xfId="0" applyNumberFormat="1" applyFont="1" applyBorder="1" applyAlignment="1">
      <alignment horizontal="right"/>
    </xf>
    <xf numFmtId="0" fontId="62" fillId="0" borderId="0" xfId="0" applyFont="1" applyAlignment="1">
      <alignment horizontal="left"/>
    </xf>
    <xf numFmtId="14" fontId="10" fillId="15" borderId="19" xfId="0" applyNumberFormat="1" applyFont="1" applyFill="1" applyBorder="1" applyAlignment="1">
      <alignment horizontal="left"/>
    </xf>
    <xf numFmtId="0" fontId="63" fillId="0" borderId="12" xfId="0" applyFont="1" applyFill="1" applyBorder="1"/>
    <xf numFmtId="0" fontId="66" fillId="0" borderId="0" xfId="0" applyFont="1"/>
    <xf numFmtId="1" fontId="0" fillId="0" borderId="1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0" fontId="16" fillId="0" borderId="65" xfId="0" applyFont="1" applyFill="1" applyBorder="1"/>
    <xf numFmtId="0" fontId="29" fillId="0" borderId="48" xfId="0" applyFont="1" applyBorder="1"/>
    <xf numFmtId="0" fontId="10" fillId="6" borderId="1" xfId="0" applyFont="1" applyFill="1" applyBorder="1"/>
    <xf numFmtId="0" fontId="36" fillId="6" borderId="36" xfId="0" applyFont="1" applyFill="1" applyBorder="1"/>
    <xf numFmtId="0" fontId="10" fillId="6" borderId="36" xfId="0" applyFont="1" applyFill="1" applyBorder="1"/>
    <xf numFmtId="0" fontId="10" fillId="6" borderId="56" xfId="0" applyFont="1" applyFill="1" applyBorder="1"/>
    <xf numFmtId="0" fontId="36" fillId="6" borderId="57" xfId="0" applyFont="1" applyFill="1" applyBorder="1"/>
    <xf numFmtId="0" fontId="31" fillId="6" borderId="37" xfId="0" applyFont="1" applyFill="1" applyBorder="1"/>
    <xf numFmtId="0" fontId="34" fillId="6" borderId="38" xfId="0" applyFont="1" applyFill="1" applyBorder="1"/>
    <xf numFmtId="0" fontId="22" fillId="6" borderId="33" xfId="0" applyFont="1" applyFill="1" applyBorder="1" applyAlignment="1">
      <alignment horizontal="center"/>
    </xf>
    <xf numFmtId="0" fontId="0" fillId="6" borderId="65" xfId="0" applyFill="1" applyBorder="1"/>
    <xf numFmtId="0" fontId="0" fillId="6" borderId="34" xfId="0" applyFill="1" applyBorder="1"/>
    <xf numFmtId="0" fontId="24" fillId="6" borderId="54" xfId="0" applyFont="1" applyFill="1" applyBorder="1" applyAlignment="1">
      <alignment horizontal="center"/>
    </xf>
    <xf numFmtId="0" fontId="10" fillId="6" borderId="54" xfId="0" applyFont="1" applyFill="1" applyBorder="1" applyAlignment="1">
      <alignment horizontal="center"/>
    </xf>
    <xf numFmtId="0" fontId="10" fillId="6" borderId="69" xfId="0" applyFont="1" applyFill="1" applyBorder="1" applyAlignment="1">
      <alignment horizontal="center"/>
    </xf>
    <xf numFmtId="0" fontId="24" fillId="6" borderId="32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60" xfId="0" applyFont="1" applyFill="1" applyBorder="1" applyAlignment="1">
      <alignment horizontal="center"/>
    </xf>
    <xf numFmtId="3" fontId="14" fillId="6" borderId="64" xfId="0" applyNumberFormat="1" applyFont="1" applyFill="1" applyBorder="1" applyAlignment="1">
      <alignment horizontal="center"/>
    </xf>
    <xf numFmtId="3" fontId="11" fillId="6" borderId="16" xfId="0" applyNumberFormat="1" applyFont="1" applyFill="1" applyBorder="1" applyAlignment="1">
      <alignment horizontal="center"/>
    </xf>
    <xf numFmtId="3" fontId="11" fillId="6" borderId="18" xfId="0" applyNumberFormat="1" applyFont="1" applyFill="1" applyBorder="1" applyAlignment="1">
      <alignment horizontal="center"/>
    </xf>
    <xf numFmtId="3" fontId="11" fillId="6" borderId="26" xfId="0" applyNumberFormat="1" applyFont="1" applyFill="1" applyBorder="1" applyAlignment="1">
      <alignment horizontal="center"/>
    </xf>
    <xf numFmtId="3" fontId="11" fillId="6" borderId="21" xfId="0" applyNumberFormat="1" applyFont="1" applyFill="1" applyBorder="1" applyAlignment="1">
      <alignment horizontal="center"/>
    </xf>
    <xf numFmtId="3" fontId="11" fillId="6" borderId="27" xfId="0" applyNumberFormat="1" applyFont="1" applyFill="1" applyBorder="1" applyAlignment="1">
      <alignment horizontal="center"/>
    </xf>
    <xf numFmtId="3" fontId="11" fillId="6" borderId="60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0" fillId="6" borderId="36" xfId="0" applyFill="1" applyBorder="1"/>
    <xf numFmtId="0" fontId="0" fillId="6" borderId="2" xfId="0" applyFill="1" applyBorder="1"/>
    <xf numFmtId="0" fontId="24" fillId="6" borderId="84" xfId="0" applyFont="1" applyFill="1" applyBorder="1" applyAlignment="1">
      <alignment horizontal="center"/>
    </xf>
    <xf numFmtId="0" fontId="10" fillId="6" borderId="84" xfId="0" applyFont="1" applyFill="1" applyBorder="1" applyAlignment="1">
      <alignment horizontal="center"/>
    </xf>
    <xf numFmtId="0" fontId="10" fillId="6" borderId="71" xfId="0" applyFont="1" applyFill="1" applyBorder="1" applyAlignment="1">
      <alignment horizontal="center"/>
    </xf>
    <xf numFmtId="0" fontId="24" fillId="6" borderId="28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1" fontId="16" fillId="6" borderId="64" xfId="0" applyNumberFormat="1" applyFont="1" applyFill="1" applyBorder="1" applyAlignment="1">
      <alignment horizontal="center"/>
    </xf>
    <xf numFmtId="1" fontId="37" fillId="6" borderId="26" xfId="0" applyNumberFormat="1" applyFont="1" applyFill="1" applyBorder="1" applyAlignment="1">
      <alignment horizontal="center"/>
    </xf>
    <xf numFmtId="1" fontId="37" fillId="6" borderId="44" xfId="0" applyNumberFormat="1" applyFont="1" applyFill="1" applyBorder="1" applyAlignment="1">
      <alignment horizontal="center"/>
    </xf>
    <xf numFmtId="2" fontId="37" fillId="6" borderId="26" xfId="0" applyNumberFormat="1" applyFont="1" applyFill="1" applyBorder="1" applyAlignment="1">
      <alignment horizontal="center"/>
    </xf>
    <xf numFmtId="0" fontId="37" fillId="6" borderId="44" xfId="0" applyFont="1" applyFill="1" applyBorder="1" applyAlignment="1">
      <alignment horizontal="center"/>
    </xf>
    <xf numFmtId="1" fontId="37" fillId="6" borderId="27" xfId="0" applyNumberFormat="1" applyFont="1" applyFill="1" applyBorder="1" applyAlignment="1">
      <alignment horizontal="center"/>
    </xf>
    <xf numFmtId="1" fontId="37" fillId="6" borderId="52" xfId="0" applyNumberFormat="1" applyFont="1" applyFill="1" applyBorder="1" applyAlignment="1">
      <alignment horizontal="center"/>
    </xf>
    <xf numFmtId="2" fontId="37" fillId="6" borderId="27" xfId="0" applyNumberFormat="1" applyFont="1" applyFill="1" applyBorder="1" applyAlignment="1">
      <alignment horizontal="center"/>
    </xf>
    <xf numFmtId="0" fontId="37" fillId="6" borderId="52" xfId="0" applyFont="1" applyFill="1" applyBorder="1" applyAlignment="1">
      <alignment horizontal="center"/>
    </xf>
    <xf numFmtId="0" fontId="1" fillId="6" borderId="34" xfId="0" applyFont="1" applyFill="1" applyBorder="1"/>
    <xf numFmtId="0" fontId="1" fillId="6" borderId="65" xfId="0" applyFont="1" applyFill="1" applyBorder="1"/>
    <xf numFmtId="3" fontId="11" fillId="6" borderId="53" xfId="0" applyNumberFormat="1" applyFont="1" applyFill="1" applyBorder="1" applyAlignment="1">
      <alignment horizontal="center"/>
    </xf>
    <xf numFmtId="3" fontId="11" fillId="6" borderId="55" xfId="0" applyNumberFormat="1" applyFont="1" applyFill="1" applyBorder="1" applyAlignment="1">
      <alignment horizontal="center"/>
    </xf>
    <xf numFmtId="3" fontId="11" fillId="6" borderId="70" xfId="0" applyNumberFormat="1" applyFont="1" applyFill="1" applyBorder="1" applyAlignment="1">
      <alignment horizontal="center"/>
    </xf>
    <xf numFmtId="3" fontId="11" fillId="6" borderId="69" xfId="0" applyNumberFormat="1" applyFont="1" applyFill="1" applyBorder="1" applyAlignment="1">
      <alignment horizontal="center"/>
    </xf>
    <xf numFmtId="3" fontId="11" fillId="6" borderId="46" xfId="0" applyNumberFormat="1" applyFont="1" applyFill="1" applyBorder="1" applyAlignment="1">
      <alignment horizontal="center"/>
    </xf>
    <xf numFmtId="3" fontId="11" fillId="6" borderId="48" xfId="0" applyNumberFormat="1" applyFont="1" applyFill="1" applyBorder="1" applyAlignment="1">
      <alignment horizontal="center"/>
    </xf>
    <xf numFmtId="3" fontId="11" fillId="6" borderId="20" xfId="0" applyNumberFormat="1" applyFont="1" applyFill="1" applyBorder="1" applyAlignment="1">
      <alignment horizontal="center"/>
    </xf>
    <xf numFmtId="3" fontId="11" fillId="6" borderId="44" xfId="0" applyNumberFormat="1" applyFont="1" applyFill="1" applyBorder="1" applyAlignment="1">
      <alignment horizontal="center"/>
    </xf>
    <xf numFmtId="3" fontId="3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 applyAlignment="1">
      <alignment horizontal="center"/>
    </xf>
    <xf numFmtId="3" fontId="30" fillId="6" borderId="46" xfId="0" applyNumberFormat="1" applyFont="1" applyFill="1" applyBorder="1" applyAlignment="1">
      <alignment horizontal="center"/>
    </xf>
    <xf numFmtId="3" fontId="30" fillId="6" borderId="48" xfId="0" applyNumberFormat="1" applyFont="1" applyFill="1" applyBorder="1" applyAlignment="1">
      <alignment horizontal="center"/>
    </xf>
    <xf numFmtId="3" fontId="11" fillId="6" borderId="58" xfId="0" applyNumberFormat="1" applyFont="1" applyFill="1" applyBorder="1" applyAlignment="1">
      <alignment horizontal="center"/>
    </xf>
    <xf numFmtId="3" fontId="11" fillId="6" borderId="47" xfId="0" applyNumberFormat="1" applyFont="1" applyFill="1" applyBorder="1" applyAlignment="1">
      <alignment horizontal="center"/>
    </xf>
    <xf numFmtId="3" fontId="30" fillId="6" borderId="27" xfId="0" applyNumberFormat="1" applyFont="1" applyFill="1" applyBorder="1" applyAlignment="1">
      <alignment horizontal="center"/>
    </xf>
    <xf numFmtId="3" fontId="30" fillId="6" borderId="52" xfId="0" applyNumberFormat="1" applyFont="1" applyFill="1" applyBorder="1" applyAlignment="1">
      <alignment horizontal="center"/>
    </xf>
    <xf numFmtId="3" fontId="11" fillId="6" borderId="51" xfId="0" applyNumberFormat="1" applyFont="1" applyFill="1" applyBorder="1" applyAlignment="1">
      <alignment horizontal="center"/>
    </xf>
    <xf numFmtId="0" fontId="25" fillId="6" borderId="54" xfId="0" applyFont="1" applyFill="1" applyBorder="1" applyAlignment="1">
      <alignment horizontal="center"/>
    </xf>
    <xf numFmtId="0" fontId="11" fillId="6" borderId="54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60" xfId="0" applyFont="1" applyFill="1" applyBorder="1" applyAlignment="1">
      <alignment horizontal="center"/>
    </xf>
    <xf numFmtId="3" fontId="37" fillId="6" borderId="21" xfId="0" applyNumberFormat="1" applyFont="1" applyFill="1" applyBorder="1" applyAlignment="1">
      <alignment horizontal="center"/>
    </xf>
    <xf numFmtId="3" fontId="37" fillId="6" borderId="26" xfId="0" applyNumberFormat="1" applyFont="1" applyFill="1" applyBorder="1"/>
    <xf numFmtId="3" fontId="37" fillId="6" borderId="21" xfId="0" applyNumberFormat="1" applyFont="1" applyFill="1" applyBorder="1"/>
    <xf numFmtId="3" fontId="37" fillId="6" borderId="26" xfId="0" applyNumberFormat="1" applyFont="1" applyFill="1" applyBorder="1" applyAlignment="1">
      <alignment horizontal="center"/>
    </xf>
    <xf numFmtId="3" fontId="37" fillId="6" borderId="47" xfId="0" applyNumberFormat="1" applyFont="1" applyFill="1" applyBorder="1" applyAlignment="1">
      <alignment horizontal="center"/>
    </xf>
    <xf numFmtId="3" fontId="37" fillId="6" borderId="46" xfId="0" applyNumberFormat="1" applyFont="1" applyFill="1" applyBorder="1" applyAlignment="1">
      <alignment horizontal="center"/>
    </xf>
    <xf numFmtId="3" fontId="36" fillId="6" borderId="60" xfId="0" applyNumberFormat="1" applyFont="1" applyFill="1" applyBorder="1" applyAlignment="1">
      <alignment horizontal="center"/>
    </xf>
    <xf numFmtId="3" fontId="37" fillId="6" borderId="27" xfId="0" applyNumberFormat="1" applyFont="1" applyFill="1" applyBorder="1" applyAlignment="1">
      <alignment horizontal="center"/>
    </xf>
    <xf numFmtId="3" fontId="37" fillId="6" borderId="60" xfId="0" applyNumberFormat="1" applyFont="1" applyFill="1" applyBorder="1" applyAlignment="1">
      <alignment horizontal="center"/>
    </xf>
    <xf numFmtId="3" fontId="10" fillId="6" borderId="64" xfId="0" applyNumberFormat="1" applyFont="1" applyFill="1" applyBorder="1" applyAlignment="1">
      <alignment horizontal="center"/>
    </xf>
    <xf numFmtId="3" fontId="11" fillId="6" borderId="43" xfId="0" applyNumberFormat="1" applyFont="1" applyFill="1" applyBorder="1" applyAlignment="1">
      <alignment horizontal="center"/>
    </xf>
    <xf numFmtId="3" fontId="30" fillId="6" borderId="16" xfId="0" applyNumberFormat="1" applyFont="1" applyFill="1" applyBorder="1"/>
    <xf numFmtId="3" fontId="30" fillId="6" borderId="18" xfId="0" applyNumberFormat="1" applyFont="1" applyFill="1" applyBorder="1"/>
    <xf numFmtId="0" fontId="30" fillId="6" borderId="27" xfId="0" applyFont="1" applyFill="1" applyBorder="1" applyAlignment="1">
      <alignment horizontal="center"/>
    </xf>
    <xf numFmtId="0" fontId="30" fillId="6" borderId="60" xfId="0" applyFont="1" applyFill="1" applyBorder="1" applyAlignment="1">
      <alignment horizontal="center"/>
    </xf>
    <xf numFmtId="0" fontId="30" fillId="6" borderId="27" xfId="0" applyFont="1" applyFill="1" applyBorder="1"/>
    <xf numFmtId="0" fontId="30" fillId="6" borderId="60" xfId="0" applyFont="1" applyFill="1" applyBorder="1"/>
    <xf numFmtId="3" fontId="30" fillId="6" borderId="51" xfId="0" applyNumberFormat="1" applyFont="1" applyFill="1" applyBorder="1"/>
    <xf numFmtId="3" fontId="30" fillId="6" borderId="60" xfId="0" applyNumberFormat="1" applyFont="1" applyFill="1" applyBorder="1"/>
    <xf numFmtId="3" fontId="14" fillId="6" borderId="31" xfId="0" applyNumberFormat="1" applyFont="1" applyFill="1" applyBorder="1" applyAlignment="1">
      <alignment horizontal="center"/>
    </xf>
    <xf numFmtId="3" fontId="30" fillId="6" borderId="8" xfId="0" applyNumberFormat="1" applyFont="1" applyFill="1" applyBorder="1" applyAlignment="1">
      <alignment horizontal="center"/>
    </xf>
    <xf numFmtId="3" fontId="30" fillId="6" borderId="18" xfId="0" applyNumberFormat="1" applyFont="1" applyFill="1" applyBorder="1" applyAlignment="1">
      <alignment horizontal="center"/>
    </xf>
    <xf numFmtId="3" fontId="30" fillId="6" borderId="20" xfId="0" applyNumberFormat="1" applyFont="1" applyFill="1" applyBorder="1" applyAlignment="1">
      <alignment horizontal="center"/>
    </xf>
    <xf numFmtId="3" fontId="30" fillId="6" borderId="21" xfId="0" applyNumberFormat="1" applyFont="1" applyFill="1" applyBorder="1"/>
    <xf numFmtId="3" fontId="30" fillId="6" borderId="51" xfId="0" applyNumberFormat="1" applyFont="1" applyFill="1" applyBorder="1" applyAlignment="1">
      <alignment horizontal="center"/>
    </xf>
    <xf numFmtId="3" fontId="14" fillId="6" borderId="64" xfId="0" applyNumberFormat="1" applyFont="1" applyFill="1" applyBorder="1"/>
    <xf numFmtId="3" fontId="14" fillId="6" borderId="31" xfId="0" applyNumberFormat="1" applyFont="1" applyFill="1" applyBorder="1"/>
    <xf numFmtId="3" fontId="30" fillId="6" borderId="60" xfId="0" applyNumberFormat="1" applyFont="1" applyFill="1" applyBorder="1" applyAlignment="1">
      <alignment horizontal="center"/>
    </xf>
    <xf numFmtId="3" fontId="30" fillId="6" borderId="16" xfId="0" applyNumberFormat="1" applyFont="1" applyFill="1" applyBorder="1" applyAlignment="1">
      <alignment horizontal="center"/>
    </xf>
    <xf numFmtId="3" fontId="30" fillId="6" borderId="27" xfId="0" applyNumberFormat="1" applyFont="1" applyFill="1" applyBorder="1" applyAlignment="1"/>
    <xf numFmtId="3" fontId="30" fillId="6" borderId="60" xfId="0" applyNumberFormat="1" applyFont="1" applyFill="1" applyBorder="1" applyAlignment="1"/>
    <xf numFmtId="3" fontId="11" fillId="6" borderId="8" xfId="0" applyNumberFormat="1" applyFont="1" applyFill="1" applyBorder="1" applyAlignment="1">
      <alignment horizontal="center"/>
    </xf>
    <xf numFmtId="3" fontId="30" fillId="6" borderId="20" xfId="0" applyNumberFormat="1" applyFont="1" applyFill="1" applyBorder="1"/>
    <xf numFmtId="3" fontId="30" fillId="6" borderId="26" xfId="0" applyNumberFormat="1" applyFont="1" applyFill="1" applyBorder="1"/>
    <xf numFmtId="3" fontId="30" fillId="6" borderId="21" xfId="0" applyNumberFormat="1" applyFont="1" applyFill="1" applyBorder="1" applyAlignment="1">
      <alignment horizontal="center"/>
    </xf>
    <xf numFmtId="3" fontId="30" fillId="6" borderId="58" xfId="0" applyNumberFormat="1" applyFont="1" applyFill="1" applyBorder="1"/>
    <xf numFmtId="3" fontId="30" fillId="6" borderId="47" xfId="0" applyNumberFormat="1" applyFont="1" applyFill="1" applyBorder="1"/>
    <xf numFmtId="3" fontId="30" fillId="6" borderId="46" xfId="0" applyNumberFormat="1" applyFont="1" applyFill="1" applyBorder="1"/>
    <xf numFmtId="3" fontId="30" fillId="6" borderId="27" xfId="0" applyNumberFormat="1" applyFont="1" applyFill="1" applyBorder="1"/>
    <xf numFmtId="0" fontId="1" fillId="6" borderId="36" xfId="0" applyFont="1" applyFill="1" applyBorder="1"/>
    <xf numFmtId="0" fontId="1" fillId="6" borderId="2" xfId="0" applyFont="1" applyFill="1" applyBorder="1"/>
    <xf numFmtId="3" fontId="37" fillId="6" borderId="53" xfId="0" applyNumberFormat="1" applyFont="1" applyFill="1" applyBorder="1" applyAlignment="1">
      <alignment horizontal="center"/>
    </xf>
    <xf numFmtId="3" fontId="37" fillId="6" borderId="55" xfId="0" applyNumberFormat="1" applyFont="1" applyFill="1" applyBorder="1" applyAlignment="1">
      <alignment horizontal="center"/>
    </xf>
    <xf numFmtId="3" fontId="37" fillId="6" borderId="70" xfId="0" applyNumberFormat="1" applyFont="1" applyFill="1" applyBorder="1" applyAlignment="1">
      <alignment horizontal="center"/>
    </xf>
    <xf numFmtId="3" fontId="37" fillId="6" borderId="69" xfId="0" applyNumberFormat="1" applyFont="1" applyFill="1" applyBorder="1" applyAlignment="1">
      <alignment horizontal="center"/>
    </xf>
    <xf numFmtId="3" fontId="37" fillId="6" borderId="44" xfId="0" applyNumberFormat="1" applyFont="1" applyFill="1" applyBorder="1" applyAlignment="1">
      <alignment horizontal="center"/>
    </xf>
    <xf numFmtId="3" fontId="37" fillId="6" borderId="20" xfId="0" applyNumberFormat="1" applyFont="1" applyFill="1" applyBorder="1" applyAlignment="1">
      <alignment horizontal="center"/>
    </xf>
    <xf numFmtId="3" fontId="36" fillId="6" borderId="26" xfId="0" applyNumberFormat="1" applyFont="1" applyFill="1" applyBorder="1"/>
    <xf numFmtId="3" fontId="36" fillId="6" borderId="44" xfId="0" applyNumberFormat="1" applyFont="1" applyFill="1" applyBorder="1"/>
    <xf numFmtId="3" fontId="36" fillId="6" borderId="20" xfId="0" applyNumberFormat="1" applyFont="1" applyFill="1" applyBorder="1"/>
    <xf numFmtId="3" fontId="36" fillId="6" borderId="21" xfId="0" applyNumberFormat="1" applyFont="1" applyFill="1" applyBorder="1"/>
    <xf numFmtId="3" fontId="36" fillId="6" borderId="46" xfId="0" applyNumberFormat="1" applyFont="1" applyFill="1" applyBorder="1"/>
    <xf numFmtId="3" fontId="36" fillId="6" borderId="48" xfId="0" applyNumberFormat="1" applyFont="1" applyFill="1" applyBorder="1"/>
    <xf numFmtId="3" fontId="36" fillId="6" borderId="58" xfId="0" applyNumberFormat="1" applyFont="1" applyFill="1" applyBorder="1"/>
    <xf numFmtId="3" fontId="36" fillId="6" borderId="47" xfId="0" applyNumberFormat="1" applyFont="1" applyFill="1" applyBorder="1"/>
    <xf numFmtId="3" fontId="36" fillId="6" borderId="27" xfId="0" applyNumberFormat="1" applyFont="1" applyFill="1" applyBorder="1" applyAlignment="1">
      <alignment horizontal="center"/>
    </xf>
    <xf numFmtId="3" fontId="36" fillId="6" borderId="52" xfId="0" applyNumberFormat="1" applyFont="1" applyFill="1" applyBorder="1"/>
    <xf numFmtId="3" fontId="36" fillId="6" borderId="51" xfId="0" applyNumberFormat="1" applyFont="1" applyFill="1" applyBorder="1"/>
    <xf numFmtId="3" fontId="36" fillId="6" borderId="60" xfId="0" applyNumberFormat="1" applyFont="1" applyFill="1" applyBorder="1"/>
    <xf numFmtId="0" fontId="38" fillId="6" borderId="1" xfId="0" applyFont="1" applyFill="1" applyBorder="1" applyAlignment="1">
      <alignment horizontal="center"/>
    </xf>
    <xf numFmtId="0" fontId="0" fillId="6" borderId="36" xfId="0" applyFont="1" applyFill="1" applyBorder="1"/>
    <xf numFmtId="0" fontId="0" fillId="6" borderId="2" xfId="0" applyFont="1" applyFill="1" applyBorder="1"/>
    <xf numFmtId="3" fontId="40" fillId="6" borderId="64" xfId="0" applyNumberFormat="1" applyFont="1" applyFill="1" applyBorder="1" applyAlignment="1">
      <alignment horizontal="center"/>
    </xf>
    <xf numFmtId="1" fontId="28" fillId="6" borderId="64" xfId="0" applyNumberFormat="1" applyFont="1" applyFill="1" applyBorder="1" applyAlignment="1">
      <alignment horizontal="center"/>
    </xf>
    <xf numFmtId="1" fontId="28" fillId="6" borderId="68" xfId="0" applyNumberFormat="1" applyFont="1" applyFill="1" applyBorder="1" applyAlignment="1">
      <alignment horizontal="center"/>
    </xf>
    <xf numFmtId="1" fontId="28" fillId="6" borderId="29" xfId="0" applyNumberFormat="1" applyFont="1" applyFill="1" applyBorder="1"/>
    <xf numFmtId="1" fontId="28" fillId="6" borderId="31" xfId="0" applyNumberFormat="1" applyFont="1" applyFill="1" applyBorder="1"/>
    <xf numFmtId="3" fontId="1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/>
    <xf numFmtId="3" fontId="10" fillId="6" borderId="48" xfId="0" applyNumberFormat="1" applyFont="1" applyFill="1" applyBorder="1" applyAlignment="1">
      <alignment horizontal="center"/>
    </xf>
    <xf numFmtId="3" fontId="11" fillId="6" borderId="46" xfId="0" applyNumberFormat="1" applyFont="1" applyFill="1" applyBorder="1"/>
    <xf numFmtId="3" fontId="10" fillId="6" borderId="26" xfId="0" applyNumberFormat="1" applyFont="1" applyFill="1" applyBorder="1"/>
    <xf numFmtId="3" fontId="10" fillId="6" borderId="44" xfId="0" applyNumberFormat="1" applyFont="1" applyFill="1" applyBorder="1"/>
    <xf numFmtId="3" fontId="10" fillId="6" borderId="27" xfId="0" applyNumberFormat="1" applyFont="1" applyFill="1" applyBorder="1" applyAlignment="1">
      <alignment horizontal="center"/>
    </xf>
    <xf numFmtId="3" fontId="10" fillId="6" borderId="52" xfId="0" applyNumberFormat="1" applyFont="1" applyFill="1" applyBorder="1" applyAlignment="1">
      <alignment horizontal="center"/>
    </xf>
    <xf numFmtId="3" fontId="30" fillId="6" borderId="52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16" fillId="6" borderId="72" xfId="0" applyFont="1" applyFill="1" applyBorder="1"/>
    <xf numFmtId="2" fontId="16" fillId="6" borderId="74" xfId="0" applyNumberFormat="1" applyFont="1" applyFill="1" applyBorder="1"/>
    <xf numFmtId="0" fontId="1" fillId="0" borderId="17" xfId="0" applyFont="1" applyFill="1" applyBorder="1"/>
    <xf numFmtId="0" fontId="16" fillId="17" borderId="61" xfId="0" applyFont="1" applyFill="1" applyBorder="1"/>
    <xf numFmtId="0" fontId="16" fillId="17" borderId="71" xfId="0" applyFont="1" applyFill="1" applyBorder="1"/>
    <xf numFmtId="0" fontId="16" fillId="17" borderId="34" xfId="0" applyFont="1" applyFill="1" applyBorder="1"/>
    <xf numFmtId="0" fontId="16" fillId="17" borderId="35" xfId="0" applyFont="1" applyFill="1" applyBorder="1"/>
    <xf numFmtId="2" fontId="32" fillId="17" borderId="35" xfId="0" applyNumberFormat="1" applyFont="1" applyFill="1" applyBorder="1" applyAlignment="1">
      <alignment horizontal="right"/>
    </xf>
    <xf numFmtId="2" fontId="32" fillId="17" borderId="65" xfId="0" applyNumberFormat="1" applyFont="1" applyFill="1" applyBorder="1" applyAlignment="1">
      <alignment horizontal="right"/>
    </xf>
    <xf numFmtId="0" fontId="16" fillId="17" borderId="64" xfId="0" applyFont="1" applyFill="1" applyBorder="1"/>
    <xf numFmtId="0" fontId="16" fillId="17" borderId="31" xfId="0" applyFont="1" applyFill="1" applyBorder="1"/>
    <xf numFmtId="0" fontId="16" fillId="17" borderId="30" xfId="0" applyFont="1" applyFill="1" applyBorder="1"/>
    <xf numFmtId="0" fontId="16" fillId="17" borderId="39" xfId="0" applyFont="1" applyFill="1" applyBorder="1"/>
    <xf numFmtId="2" fontId="32" fillId="17" borderId="39" xfId="0" applyNumberFormat="1" applyFont="1" applyFill="1" applyBorder="1" applyAlignment="1">
      <alignment horizontal="right"/>
    </xf>
    <xf numFmtId="2" fontId="32" fillId="17" borderId="38" xfId="0" applyNumberFormat="1" applyFont="1" applyFill="1" applyBorder="1" applyAlignment="1">
      <alignment horizontal="right"/>
    </xf>
    <xf numFmtId="0" fontId="29" fillId="20" borderId="35" xfId="0" applyFont="1" applyFill="1" applyBorder="1"/>
    <xf numFmtId="0" fontId="16" fillId="20" borderId="33" xfId="0" applyFont="1" applyFill="1" applyBorder="1"/>
    <xf numFmtId="0" fontId="16" fillId="20" borderId="34" xfId="0" applyFont="1" applyFill="1" applyBorder="1"/>
    <xf numFmtId="0" fontId="16" fillId="20" borderId="65" xfId="0" applyFont="1" applyFill="1" applyBorder="1"/>
    <xf numFmtId="2" fontId="16" fillId="20" borderId="35" xfId="0" applyNumberFormat="1" applyFont="1" applyFill="1" applyBorder="1"/>
    <xf numFmtId="0" fontId="29" fillId="20" borderId="39" xfId="0" applyFont="1" applyFill="1" applyBorder="1"/>
    <xf numFmtId="0" fontId="16" fillId="20" borderId="37" xfId="0" applyFont="1" applyFill="1" applyBorder="1"/>
    <xf numFmtId="0" fontId="16" fillId="20" borderId="30" xfId="0" applyFont="1" applyFill="1" applyBorder="1"/>
    <xf numFmtId="0" fontId="16" fillId="20" borderId="38" xfId="0" applyFont="1" applyFill="1" applyBorder="1"/>
    <xf numFmtId="2" fontId="16" fillId="20" borderId="39" xfId="0" applyNumberFormat="1" applyFont="1" applyFill="1" applyBorder="1"/>
    <xf numFmtId="2" fontId="16" fillId="20" borderId="38" xfId="0" applyNumberFormat="1" applyFont="1" applyFill="1" applyBorder="1"/>
    <xf numFmtId="0" fontId="0" fillId="19" borderId="23" xfId="0" applyFill="1" applyBorder="1"/>
    <xf numFmtId="0" fontId="67" fillId="19" borderId="62" xfId="0" applyFont="1" applyFill="1" applyBorder="1"/>
    <xf numFmtId="0" fontId="67" fillId="19" borderId="0" xfId="0" applyFont="1" applyFill="1" applyBorder="1"/>
    <xf numFmtId="0" fontId="67" fillId="19" borderId="12" xfId="0" applyFont="1" applyFill="1" applyBorder="1"/>
    <xf numFmtId="2" fontId="34" fillId="19" borderId="17" xfId="0" applyNumberFormat="1" applyFont="1" applyFill="1" applyBorder="1"/>
    <xf numFmtId="2" fontId="32" fillId="19" borderId="17" xfId="0" applyNumberFormat="1" applyFont="1" applyFill="1" applyBorder="1"/>
    <xf numFmtId="2" fontId="34" fillId="19" borderId="24" xfId="0" applyNumberFormat="1" applyFont="1" applyFill="1" applyBorder="1"/>
    <xf numFmtId="2" fontId="32" fillId="19" borderId="24" xfId="0" applyNumberFormat="1" applyFont="1" applyFill="1" applyBorder="1"/>
    <xf numFmtId="0" fontId="0" fillId="0" borderId="84" xfId="0" applyFont="1" applyFill="1" applyBorder="1"/>
    <xf numFmtId="2" fontId="16" fillId="0" borderId="35" xfId="0" applyNumberFormat="1" applyFont="1" applyFill="1" applyBorder="1"/>
    <xf numFmtId="2" fontId="16" fillId="0" borderId="39" xfId="0" applyNumberFormat="1" applyFont="1" applyFill="1" applyBorder="1"/>
    <xf numFmtId="0" fontId="18" fillId="4" borderId="35" xfId="0" applyFont="1" applyFill="1" applyBorder="1"/>
    <xf numFmtId="0" fontId="18" fillId="4" borderId="33" xfId="0" applyFont="1" applyFill="1" applyBorder="1"/>
    <xf numFmtId="0" fontId="18" fillId="4" borderId="34" xfId="0" applyFont="1" applyFill="1" applyBorder="1"/>
    <xf numFmtId="0" fontId="18" fillId="4" borderId="65" xfId="0" applyFont="1" applyFill="1" applyBorder="1"/>
    <xf numFmtId="2" fontId="16" fillId="4" borderId="35" xfId="0" applyNumberFormat="1" applyFont="1" applyFill="1" applyBorder="1"/>
    <xf numFmtId="0" fontId="16" fillId="10" borderId="35" xfId="0" applyFont="1" applyFill="1" applyBorder="1"/>
    <xf numFmtId="0" fontId="16" fillId="10" borderId="34" xfId="0" applyFont="1" applyFill="1" applyBorder="1"/>
    <xf numFmtId="0" fontId="16" fillId="10" borderId="65" xfId="0" applyFont="1" applyFill="1" applyBorder="1"/>
    <xf numFmtId="2" fontId="16" fillId="10" borderId="35" xfId="0" applyNumberFormat="1" applyFont="1" applyFill="1" applyBorder="1"/>
    <xf numFmtId="2" fontId="16" fillId="10" borderId="34" xfId="0" applyNumberFormat="1" applyFont="1" applyFill="1" applyBorder="1"/>
    <xf numFmtId="0" fontId="16" fillId="10" borderId="39" xfId="0" applyFont="1" applyFill="1" applyBorder="1"/>
    <xf numFmtId="0" fontId="16" fillId="10" borderId="38" xfId="0" applyFont="1" applyFill="1" applyBorder="1"/>
    <xf numFmtId="2" fontId="16" fillId="10" borderId="39" xfId="0" applyNumberFormat="1" applyFont="1" applyFill="1" applyBorder="1"/>
    <xf numFmtId="2" fontId="16" fillId="10" borderId="30" xfId="0" applyNumberFormat="1" applyFont="1" applyFill="1" applyBorder="1"/>
    <xf numFmtId="16" fontId="14" fillId="21" borderId="37" xfId="0" applyNumberFormat="1" applyFont="1" applyFill="1" applyBorder="1" applyAlignment="1">
      <alignment horizontal="center"/>
    </xf>
    <xf numFmtId="0" fontId="16" fillId="21" borderId="80" xfId="0" applyFont="1" applyFill="1" applyBorder="1"/>
    <xf numFmtId="0" fontId="14" fillId="21" borderId="80" xfId="0" applyFont="1" applyFill="1" applyBorder="1"/>
    <xf numFmtId="0" fontId="0" fillId="21" borderId="80" xfId="0" applyFill="1" applyBorder="1"/>
    <xf numFmtId="0" fontId="0" fillId="21" borderId="0" xfId="0" applyFill="1" applyBorder="1"/>
    <xf numFmtId="3" fontId="14" fillId="21" borderId="81" xfId="0" applyNumberFormat="1" applyFont="1" applyFill="1" applyBorder="1" applyAlignment="1">
      <alignment horizontal="center"/>
    </xf>
    <xf numFmtId="3" fontId="14" fillId="21" borderId="42" xfId="0" applyNumberFormat="1" applyFont="1" applyFill="1" applyBorder="1" applyAlignment="1">
      <alignment horizontal="center"/>
    </xf>
    <xf numFmtId="0" fontId="10" fillId="22" borderId="2" xfId="0" applyFont="1" applyFill="1" applyBorder="1" applyAlignment="1">
      <alignment horizontal="center"/>
    </xf>
    <xf numFmtId="0" fontId="14" fillId="22" borderId="2" xfId="0" applyFont="1" applyFill="1" applyBorder="1"/>
    <xf numFmtId="0" fontId="11" fillId="22" borderId="2" xfId="0" applyFont="1" applyFill="1" applyBorder="1"/>
    <xf numFmtId="0" fontId="0" fillId="22" borderId="1" xfId="0" applyFill="1" applyBorder="1"/>
    <xf numFmtId="0" fontId="10" fillId="8" borderId="21" xfId="0" applyFont="1" applyFill="1" applyBorder="1"/>
    <xf numFmtId="0" fontId="0" fillId="8" borderId="20" xfId="0" applyFill="1" applyBorder="1"/>
    <xf numFmtId="0" fontId="0" fillId="8" borderId="0" xfId="0" applyFill="1" applyBorder="1"/>
    <xf numFmtId="3" fontId="10" fillId="8" borderId="19" xfId="0" applyNumberFormat="1" applyFont="1" applyFill="1" applyBorder="1" applyAlignment="1">
      <alignment horizontal="center"/>
    </xf>
    <xf numFmtId="3" fontId="10" fillId="8" borderId="44" xfId="0" applyNumberFormat="1" applyFont="1" applyFill="1" applyBorder="1" applyAlignment="1">
      <alignment horizontal="center"/>
    </xf>
    <xf numFmtId="0" fontId="0" fillId="22" borderId="45" xfId="0" applyFill="1" applyBorder="1"/>
    <xf numFmtId="0" fontId="10" fillId="22" borderId="22" xfId="0" applyFont="1" applyFill="1" applyBorder="1" applyAlignment="1">
      <alignment horizontal="center"/>
    </xf>
    <xf numFmtId="14" fontId="14" fillId="22" borderId="22" xfId="0" applyNumberFormat="1" applyFont="1" applyFill="1" applyBorder="1"/>
    <xf numFmtId="0" fontId="14" fillId="22" borderId="22" xfId="0" applyFont="1" applyFill="1" applyBorder="1"/>
    <xf numFmtId="0" fontId="10" fillId="22" borderId="45" xfId="0" applyFont="1" applyFill="1" applyBorder="1"/>
    <xf numFmtId="0" fontId="14" fillId="22" borderId="20" xfId="0" applyFont="1" applyFill="1" applyBorder="1"/>
    <xf numFmtId="0" fontId="14" fillId="22" borderId="19" xfId="0" applyFont="1" applyFill="1" applyBorder="1"/>
    <xf numFmtId="0" fontId="14" fillId="22" borderId="49" xfId="0" applyFont="1" applyFill="1" applyBorder="1"/>
    <xf numFmtId="0" fontId="10" fillId="22" borderId="50" xfId="0" applyFont="1" applyFill="1" applyBorder="1" applyAlignment="1">
      <alignment horizontal="center"/>
    </xf>
    <xf numFmtId="0" fontId="14" fillId="22" borderId="51" xfId="0" applyFont="1" applyFill="1" applyBorder="1"/>
    <xf numFmtId="0" fontId="14" fillId="22" borderId="32" xfId="0" applyFont="1" applyFill="1" applyBorder="1"/>
    <xf numFmtId="0" fontId="0" fillId="22" borderId="82" xfId="0" applyFill="1" applyBorder="1"/>
    <xf numFmtId="0" fontId="10" fillId="22" borderId="25" xfId="0" applyFont="1" applyFill="1" applyBorder="1" applyAlignment="1">
      <alignment horizontal="center"/>
    </xf>
    <xf numFmtId="0" fontId="14" fillId="22" borderId="25" xfId="0" applyFont="1" applyFill="1" applyBorder="1"/>
    <xf numFmtId="0" fontId="14" fillId="22" borderId="58" xfId="0" applyFont="1" applyFill="1" applyBorder="1"/>
    <xf numFmtId="0" fontId="1" fillId="22" borderId="20" xfId="0" applyFont="1" applyFill="1" applyBorder="1" applyAlignment="1">
      <alignment horizontal="center"/>
    </xf>
    <xf numFmtId="0" fontId="26" fillId="22" borderId="20" xfId="0" applyFont="1" applyFill="1" applyBorder="1"/>
    <xf numFmtId="0" fontId="26" fillId="22" borderId="19" xfId="0" applyFont="1" applyFill="1" applyBorder="1"/>
    <xf numFmtId="0" fontId="0" fillId="22" borderId="19" xfId="0" applyFill="1" applyBorder="1"/>
    <xf numFmtId="0" fontId="14" fillId="22" borderId="45" xfId="0" applyFont="1" applyFill="1" applyBorder="1"/>
    <xf numFmtId="0" fontId="14" fillId="22" borderId="22" xfId="0" applyFont="1" applyFill="1" applyBorder="1" applyAlignment="1">
      <alignment horizontal="center"/>
    </xf>
    <xf numFmtId="0" fontId="0" fillId="22" borderId="20" xfId="0" applyFill="1" applyBorder="1"/>
    <xf numFmtId="0" fontId="0" fillId="22" borderId="56" xfId="0" applyFill="1" applyBorder="1"/>
    <xf numFmtId="0" fontId="0" fillId="22" borderId="0" xfId="0" applyFill="1" applyBorder="1"/>
    <xf numFmtId="0" fontId="1" fillId="22" borderId="22" xfId="0" applyFont="1" applyFill="1" applyBorder="1" applyAlignment="1">
      <alignment horizontal="center"/>
    </xf>
    <xf numFmtId="0" fontId="26" fillId="22" borderId="22" xfId="0" applyFont="1" applyFill="1" applyBorder="1"/>
    <xf numFmtId="0" fontId="10" fillId="22" borderId="45" xfId="0" applyFont="1" applyFill="1" applyBorder="1" applyAlignment="1">
      <alignment horizontal="center"/>
    </xf>
    <xf numFmtId="0" fontId="1" fillId="22" borderId="46" xfId="0" applyFont="1" applyFill="1" applyBorder="1" applyAlignment="1">
      <alignment horizontal="center"/>
    </xf>
    <xf numFmtId="0" fontId="26" fillId="22" borderId="24" xfId="0" applyFont="1" applyFill="1" applyBorder="1"/>
    <xf numFmtId="2" fontId="14" fillId="21" borderId="81" xfId="0" applyNumberFormat="1" applyFont="1" applyFill="1" applyBorder="1" applyAlignment="1">
      <alignment horizontal="center"/>
    </xf>
    <xf numFmtId="0" fontId="14" fillId="21" borderId="42" xfId="0" applyFont="1" applyFill="1" applyBorder="1" applyAlignment="1">
      <alignment horizontal="center"/>
    </xf>
    <xf numFmtId="1" fontId="14" fillId="21" borderId="81" xfId="0" applyNumberFormat="1" applyFont="1" applyFill="1" applyBorder="1" applyAlignment="1">
      <alignment horizontal="center"/>
    </xf>
    <xf numFmtId="0" fontId="16" fillId="21" borderId="88" xfId="0" applyFont="1" applyFill="1" applyBorder="1"/>
    <xf numFmtId="0" fontId="10" fillId="8" borderId="0" xfId="0" applyFont="1" applyFill="1" applyBorder="1"/>
    <xf numFmtId="14" fontId="10" fillId="8" borderId="17" xfId="0" applyNumberFormat="1" applyFont="1" applyFill="1" applyBorder="1"/>
    <xf numFmtId="0" fontId="14" fillId="8" borderId="19" xfId="0" applyFont="1" applyFill="1" applyBorder="1"/>
    <xf numFmtId="0" fontId="10" fillId="8" borderId="19" xfId="0" applyFont="1" applyFill="1" applyBorder="1"/>
    <xf numFmtId="14" fontId="10" fillId="8" borderId="54" xfId="0" applyNumberFormat="1" applyFont="1" applyFill="1" applyBorder="1"/>
    <xf numFmtId="0" fontId="14" fillId="8" borderId="54" xfId="0" applyFont="1" applyFill="1" applyBorder="1"/>
    <xf numFmtId="0" fontId="10" fillId="8" borderId="54" xfId="0" applyFont="1" applyFill="1" applyBorder="1"/>
    <xf numFmtId="3" fontId="10" fillId="8" borderId="54" xfId="0" applyNumberFormat="1" applyFont="1" applyFill="1" applyBorder="1" applyAlignment="1">
      <alignment horizontal="center"/>
    </xf>
    <xf numFmtId="3" fontId="10" fillId="8" borderId="55" xfId="0" applyNumberFormat="1" applyFont="1" applyFill="1" applyBorder="1" applyAlignment="1">
      <alignment horizontal="center"/>
    </xf>
    <xf numFmtId="0" fontId="0" fillId="8" borderId="19" xfId="0" applyFill="1" applyBorder="1"/>
    <xf numFmtId="0" fontId="14" fillId="8" borderId="21" xfId="0" applyFont="1" applyFill="1" applyBorder="1"/>
    <xf numFmtId="0" fontId="40" fillId="8" borderId="20" xfId="0" applyFont="1" applyFill="1" applyBorder="1"/>
    <xf numFmtId="2" fontId="10" fillId="8" borderId="19" xfId="0" applyNumberFormat="1" applyFont="1" applyFill="1" applyBorder="1" applyAlignment="1">
      <alignment horizontal="center"/>
    </xf>
    <xf numFmtId="0" fontId="10" fillId="8" borderId="44" xfId="0" applyFont="1" applyFill="1" applyBorder="1" applyAlignment="1">
      <alignment horizontal="center"/>
    </xf>
    <xf numFmtId="0" fontId="1" fillId="8" borderId="47" xfId="0" applyFont="1" applyFill="1" applyBorder="1"/>
    <xf numFmtId="0" fontId="26" fillId="8" borderId="25" xfId="0" applyFont="1" applyFill="1" applyBorder="1"/>
    <xf numFmtId="0" fontId="26" fillId="8" borderId="58" xfId="0" applyFont="1" applyFill="1" applyBorder="1"/>
    <xf numFmtId="2" fontId="1" fillId="8" borderId="24" xfId="0" applyNumberFormat="1" applyFont="1" applyFill="1" applyBorder="1" applyAlignment="1">
      <alignment horizontal="center"/>
    </xf>
    <xf numFmtId="16" fontId="10" fillId="8" borderId="19" xfId="0" applyNumberFormat="1" applyFont="1" applyFill="1" applyBorder="1"/>
    <xf numFmtId="14" fontId="10" fillId="8" borderId="19" xfId="0" applyNumberFormat="1" applyFont="1" applyFill="1" applyBorder="1"/>
    <xf numFmtId="0" fontId="0" fillId="0" borderId="19" xfId="0" applyFill="1" applyBorder="1" applyAlignment="1">
      <alignment horizontal="center"/>
    </xf>
    <xf numFmtId="0" fontId="14" fillId="8" borderId="24" xfId="0" applyFont="1" applyFill="1" applyBorder="1"/>
    <xf numFmtId="3" fontId="10" fillId="8" borderId="24" xfId="0" applyNumberFormat="1" applyFont="1" applyFill="1" applyBorder="1" applyAlignment="1">
      <alignment horizontal="center"/>
    </xf>
    <xf numFmtId="3" fontId="0" fillId="8" borderId="44" xfId="0" applyNumberFormat="1" applyFill="1" applyBorder="1" applyAlignment="1">
      <alignment horizontal="center"/>
    </xf>
    <xf numFmtId="0" fontId="11" fillId="0" borderId="32" xfId="0" applyFont="1" applyBorder="1"/>
    <xf numFmtId="16" fontId="14" fillId="21" borderId="56" xfId="0" applyNumberFormat="1" applyFont="1" applyFill="1" applyBorder="1" applyAlignment="1">
      <alignment horizontal="center"/>
    </xf>
    <xf numFmtId="0" fontId="16" fillId="21" borderId="67" xfId="0" applyFont="1" applyFill="1" applyBorder="1"/>
    <xf numFmtId="0" fontId="14" fillId="21" borderId="67" xfId="0" applyFont="1" applyFill="1" applyBorder="1"/>
    <xf numFmtId="0" fontId="0" fillId="21" borderId="67" xfId="0" applyFill="1" applyBorder="1"/>
    <xf numFmtId="3" fontId="14" fillId="21" borderId="89" xfId="0" applyNumberFormat="1" applyFont="1" applyFill="1" applyBorder="1" applyAlignment="1">
      <alignment horizontal="center"/>
    </xf>
    <xf numFmtId="0" fontId="0" fillId="22" borderId="76" xfId="0" applyFill="1" applyBorder="1"/>
    <xf numFmtId="0" fontId="10" fillId="22" borderId="77" xfId="0" applyFont="1" applyFill="1" applyBorder="1" applyAlignment="1">
      <alignment horizontal="center"/>
    </xf>
    <xf numFmtId="0" fontId="14" fillId="22" borderId="70" xfId="0" applyFont="1" applyFill="1" applyBorder="1"/>
    <xf numFmtId="0" fontId="14" fillId="22" borderId="54" xfId="0" applyFont="1" applyFill="1" applyBorder="1"/>
    <xf numFmtId="3" fontId="0" fillId="0" borderId="54" xfId="0" applyNumberFormat="1" applyBorder="1"/>
    <xf numFmtId="3" fontId="0" fillId="0" borderId="55" xfId="0" applyNumberFormat="1" applyBorder="1"/>
    <xf numFmtId="1" fontId="10" fillId="8" borderId="19" xfId="0" applyNumberFormat="1" applyFont="1" applyFill="1" applyBorder="1" applyAlignment="1">
      <alignment horizontal="center"/>
    </xf>
    <xf numFmtId="1" fontId="10" fillId="8" borderId="44" xfId="0" applyNumberFormat="1" applyFont="1" applyFill="1" applyBorder="1" applyAlignment="1">
      <alignment horizontal="center"/>
    </xf>
    <xf numFmtId="0" fontId="10" fillId="8" borderId="23" xfId="0" applyFont="1" applyFill="1" applyBorder="1"/>
    <xf numFmtId="0" fontId="14" fillId="8" borderId="23" xfId="0" applyFont="1" applyFill="1" applyBorder="1"/>
    <xf numFmtId="0" fontId="10" fillId="8" borderId="48" xfId="0" applyFont="1" applyFill="1" applyBorder="1" applyAlignment="1">
      <alignment horizontal="center"/>
    </xf>
    <xf numFmtId="3" fontId="31" fillId="8" borderId="19" xfId="0" applyNumberFormat="1" applyFont="1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10" fillId="8" borderId="22" xfId="0" applyFont="1" applyFill="1" applyBorder="1"/>
    <xf numFmtId="0" fontId="14" fillId="8" borderId="22" xfId="0" applyFont="1" applyFill="1" applyBorder="1"/>
    <xf numFmtId="0" fontId="0" fillId="8" borderId="22" xfId="0" applyFill="1" applyBorder="1"/>
    <xf numFmtId="0" fontId="10" fillId="8" borderId="24" xfId="0" applyFont="1" applyFill="1" applyBorder="1"/>
    <xf numFmtId="0" fontId="0" fillId="8" borderId="47" xfId="0" applyFill="1" applyBorder="1"/>
    <xf numFmtId="0" fontId="10" fillId="3" borderId="23" xfId="0" applyFont="1" applyFill="1" applyBorder="1"/>
    <xf numFmtId="0" fontId="14" fillId="3" borderId="23" xfId="0" applyFont="1" applyFill="1" applyBorder="1"/>
    <xf numFmtId="0" fontId="0" fillId="3" borderId="19" xfId="0" applyFill="1" applyBorder="1"/>
    <xf numFmtId="3" fontId="10" fillId="3" borderId="19" xfId="0" applyNumberFormat="1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" fillId="6" borderId="31" xfId="0" applyFont="1" applyFill="1" applyBorder="1"/>
    <xf numFmtId="0" fontId="0" fillId="6" borderId="30" xfId="0" applyFill="1" applyBorder="1"/>
    <xf numFmtId="0" fontId="0" fillId="6" borderId="75" xfId="0" applyFill="1" applyBorder="1" applyAlignment="1">
      <alignment horizontal="center"/>
    </xf>
    <xf numFmtId="0" fontId="0" fillId="8" borderId="87" xfId="0" applyFill="1" applyBorder="1" applyAlignment="1">
      <alignment horizontal="center"/>
    </xf>
    <xf numFmtId="0" fontId="0" fillId="8" borderId="59" xfId="0" applyFill="1" applyBorder="1" applyAlignment="1">
      <alignment horizontal="center"/>
    </xf>
    <xf numFmtId="0" fontId="14" fillId="8" borderId="17" xfId="0" applyFont="1" applyFill="1" applyBorder="1"/>
    <xf numFmtId="14" fontId="31" fillId="8" borderId="24" xfId="0" applyNumberFormat="1" applyFont="1" applyFill="1" applyBorder="1" applyAlignment="1">
      <alignment horizontal="left"/>
    </xf>
    <xf numFmtId="0" fontId="26" fillId="8" borderId="24" xfId="0" applyFont="1" applyFill="1" applyBorder="1"/>
    <xf numFmtId="3" fontId="1" fillId="8" borderId="19" xfId="0" applyNumberFormat="1" applyFont="1" applyFill="1" applyBorder="1" applyAlignment="1">
      <alignment horizontal="center"/>
    </xf>
    <xf numFmtId="3" fontId="1" fillId="8" borderId="44" xfId="0" applyNumberFormat="1" applyFont="1" applyFill="1" applyBorder="1" applyAlignment="1">
      <alignment horizontal="center"/>
    </xf>
    <xf numFmtId="0" fontId="10" fillId="8" borderId="17" xfId="0" applyFont="1" applyFill="1" applyBorder="1"/>
    <xf numFmtId="16" fontId="10" fillId="8" borderId="24" xfId="0" applyNumberFormat="1" applyFont="1" applyFill="1" applyBorder="1"/>
    <xf numFmtId="0" fontId="24" fillId="21" borderId="56" xfId="0" applyFont="1" applyFill="1" applyBorder="1" applyAlignment="1">
      <alignment horizontal="center"/>
    </xf>
    <xf numFmtId="0" fontId="24" fillId="21" borderId="63" xfId="0" applyFont="1" applyFill="1" applyBorder="1" applyAlignment="1">
      <alignment horizontal="center"/>
    </xf>
    <xf numFmtId="0" fontId="24" fillId="21" borderId="40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4" xfId="0" applyFont="1" applyFill="1" applyBorder="1" applyAlignment="1">
      <alignment horizontal="center"/>
    </xf>
    <xf numFmtId="0" fontId="24" fillId="21" borderId="11" xfId="0" applyFont="1" applyFill="1" applyBorder="1" applyAlignment="1">
      <alignment horizontal="center"/>
    </xf>
    <xf numFmtId="0" fontId="24" fillId="21" borderId="23" xfId="0" applyFont="1" applyFill="1" applyBorder="1" applyAlignment="1">
      <alignment horizontal="center"/>
    </xf>
    <xf numFmtId="0" fontId="24" fillId="21" borderId="0" xfId="0" applyFont="1" applyFill="1" applyBorder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79" xfId="0" applyFont="1" applyFill="1" applyBorder="1" applyAlignment="1">
      <alignment horizontal="center"/>
    </xf>
    <xf numFmtId="0" fontId="41" fillId="3" borderId="45" xfId="0" applyFont="1" applyFill="1" applyBorder="1"/>
    <xf numFmtId="0" fontId="41" fillId="3" borderId="26" xfId="0" applyFont="1" applyFill="1" applyBorder="1"/>
    <xf numFmtId="0" fontId="41" fillId="3" borderId="19" xfId="0" applyFont="1" applyFill="1" applyBorder="1"/>
    <xf numFmtId="0" fontId="42" fillId="3" borderId="19" xfId="0" applyFont="1" applyFill="1" applyBorder="1"/>
    <xf numFmtId="3" fontId="16" fillId="3" borderId="19" xfId="0" applyNumberFormat="1" applyFont="1" applyFill="1" applyBorder="1" applyAlignment="1">
      <alignment horizontal="center"/>
    </xf>
    <xf numFmtId="3" fontId="42" fillId="3" borderId="44" xfId="0" applyNumberFormat="1" applyFont="1" applyFill="1" applyBorder="1"/>
    <xf numFmtId="0" fontId="41" fillId="19" borderId="45" xfId="0" applyFont="1" applyFill="1" applyBorder="1"/>
    <xf numFmtId="0" fontId="41" fillId="19" borderId="26" xfId="0" applyFont="1" applyFill="1" applyBorder="1"/>
    <xf numFmtId="0" fontId="41" fillId="19" borderId="19" xfId="0" applyFont="1" applyFill="1" applyBorder="1"/>
    <xf numFmtId="0" fontId="42" fillId="19" borderId="19" xfId="0" applyFont="1" applyFill="1" applyBorder="1"/>
    <xf numFmtId="3" fontId="42" fillId="19" borderId="19" xfId="0" applyNumberFormat="1" applyFont="1" applyFill="1" applyBorder="1"/>
    <xf numFmtId="3" fontId="16" fillId="19" borderId="44" xfId="0" applyNumberFormat="1" applyFont="1" applyFill="1" applyBorder="1" applyAlignment="1">
      <alignment horizontal="center"/>
    </xf>
    <xf numFmtId="0" fontId="0" fillId="13" borderId="49" xfId="0" applyFill="1" applyBorder="1"/>
    <xf numFmtId="0" fontId="0" fillId="13" borderId="27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18" fillId="13" borderId="32" xfId="0" applyFont="1" applyFill="1" applyBorder="1" applyAlignment="1">
      <alignment horizontal="left"/>
    </xf>
    <xf numFmtId="3" fontId="65" fillId="13" borderId="52" xfId="0" applyNumberFormat="1" applyFont="1" applyFill="1" applyBorder="1" applyAlignment="1">
      <alignment horizontal="center"/>
    </xf>
    <xf numFmtId="0" fontId="0" fillId="23" borderId="63" xfId="0" applyFill="1" applyBorder="1"/>
    <xf numFmtId="0" fontId="0" fillId="23" borderId="2" xfId="0" applyFill="1" applyBorder="1"/>
    <xf numFmtId="3" fontId="0" fillId="23" borderId="40" xfId="0" applyNumberFormat="1" applyFill="1" applyBorder="1"/>
    <xf numFmtId="3" fontId="0" fillId="23" borderId="4" xfId="0" applyNumberFormat="1" applyFill="1" applyBorder="1"/>
    <xf numFmtId="0" fontId="19" fillId="23" borderId="64" xfId="0" applyFont="1" applyFill="1" applyBorder="1"/>
    <xf numFmtId="0" fontId="0" fillId="23" borderId="30" xfId="0" applyFill="1" applyBorder="1"/>
    <xf numFmtId="3" fontId="19" fillId="23" borderId="28" xfId="0" applyNumberFormat="1" applyFont="1" applyFill="1" applyBorder="1" applyAlignment="1">
      <alignment horizontal="center"/>
    </xf>
    <xf numFmtId="3" fontId="19" fillId="23" borderId="68" xfId="0" applyNumberFormat="1" applyFont="1" applyFill="1" applyBorder="1" applyAlignment="1">
      <alignment horizontal="center"/>
    </xf>
    <xf numFmtId="0" fontId="30" fillId="0" borderId="19" xfId="0" applyFont="1" applyFill="1" applyBorder="1"/>
    <xf numFmtId="0" fontId="30" fillId="0" borderId="21" xfId="0" applyFont="1" applyFill="1" applyBorder="1"/>
    <xf numFmtId="0" fontId="13" fillId="0" borderId="37" xfId="0" applyFont="1" applyFill="1" applyBorder="1" applyAlignment="1">
      <alignment horizontal="center"/>
    </xf>
    <xf numFmtId="3" fontId="37" fillId="0" borderId="17" xfId="0" applyNumberFormat="1" applyFont="1" applyFill="1" applyBorder="1" applyAlignment="1">
      <alignment horizontal="right"/>
    </xf>
    <xf numFmtId="0" fontId="13" fillId="0" borderId="45" xfId="0" applyFont="1" applyFill="1" applyBorder="1" applyAlignment="1">
      <alignment horizontal="center"/>
    </xf>
    <xf numFmtId="0" fontId="13" fillId="15" borderId="19" xfId="0" applyFont="1" applyFill="1" applyBorder="1"/>
    <xf numFmtId="4" fontId="37" fillId="15" borderId="19" xfId="0" applyNumberFormat="1" applyFont="1" applyFill="1" applyBorder="1" applyAlignment="1">
      <alignment horizontal="right"/>
    </xf>
    <xf numFmtId="3" fontId="32" fillId="15" borderId="19" xfId="0" applyNumberFormat="1" applyFont="1" applyFill="1" applyBorder="1" applyAlignment="1">
      <alignment horizontal="right"/>
    </xf>
    <xf numFmtId="3" fontId="62" fillId="15" borderId="48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15" borderId="44" xfId="0" applyFill="1" applyBorder="1" applyAlignment="1">
      <alignment horizontal="center"/>
    </xf>
    <xf numFmtId="3" fontId="68" fillId="0" borderId="44" xfId="0" applyNumberFormat="1" applyFont="1" applyBorder="1" applyAlignment="1">
      <alignment horizontal="center"/>
    </xf>
    <xf numFmtId="2" fontId="32" fillId="6" borderId="35" xfId="0" applyNumberFormat="1" applyFont="1" applyFill="1" applyBorder="1" applyAlignment="1">
      <alignment horizontal="right"/>
    </xf>
    <xf numFmtId="2" fontId="32" fillId="6" borderId="39" xfId="0" applyNumberFormat="1" applyFont="1" applyFill="1" applyBorder="1" applyAlignment="1">
      <alignment horizontal="right"/>
    </xf>
    <xf numFmtId="0" fontId="16" fillId="20" borderId="54" xfId="0" applyFont="1" applyFill="1" applyBorder="1"/>
    <xf numFmtId="2" fontId="16" fillId="20" borderId="32" xfId="0" applyNumberFormat="1" applyFont="1" applyFill="1" applyBorder="1"/>
    <xf numFmtId="0" fontId="0" fillId="10" borderId="5" xfId="0" applyFill="1" applyBorder="1"/>
    <xf numFmtId="2" fontId="32" fillId="10" borderId="39" xfId="0" applyNumberFormat="1" applyFont="1" applyFill="1" applyBorder="1"/>
    <xf numFmtId="2" fontId="16" fillId="19" borderId="35" xfId="0" applyNumberFormat="1" applyFont="1" applyFill="1" applyBorder="1"/>
    <xf numFmtId="3" fontId="45" fillId="13" borderId="32" xfId="0" applyNumberFormat="1" applyFont="1" applyFill="1" applyBorder="1" applyAlignment="1">
      <alignment horizontal="center"/>
    </xf>
    <xf numFmtId="0" fontId="0" fillId="15" borderId="19" xfId="0" applyFont="1" applyFill="1" applyBorder="1" applyAlignment="1">
      <alignment horizontal="center"/>
    </xf>
    <xf numFmtId="0" fontId="0" fillId="15" borderId="19" xfId="0" applyFont="1" applyFill="1" applyBorder="1"/>
    <xf numFmtId="0" fontId="1" fillId="15" borderId="19" xfId="0" applyFont="1" applyFill="1" applyBorder="1"/>
    <xf numFmtId="3" fontId="0" fillId="15" borderId="19" xfId="0" applyNumberFormat="1" applyFont="1" applyFill="1" applyBorder="1" applyAlignment="1">
      <alignment horizontal="center"/>
    </xf>
    <xf numFmtId="3" fontId="0" fillId="0" borderId="44" xfId="0" applyNumberFormat="1" applyFont="1" applyBorder="1" applyAlignment="1">
      <alignment horizontal="center"/>
    </xf>
    <xf numFmtId="1" fontId="0" fillId="0" borderId="44" xfId="0" applyNumberFormat="1" applyFont="1" applyFill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44" xfId="0" applyNumberFormat="1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/>
    </xf>
    <xf numFmtId="0" fontId="0" fillId="0" borderId="19" xfId="0" applyFont="1" applyFill="1" applyBorder="1"/>
    <xf numFmtId="3" fontId="31" fillId="5" borderId="61" xfId="0" applyNumberFormat="1" applyFont="1" applyFill="1" applyBorder="1" applyAlignment="1">
      <alignment horizontal="center"/>
    </xf>
    <xf numFmtId="3" fontId="31" fillId="5" borderId="35" xfId="0" applyNumberFormat="1" applyFont="1" applyFill="1" applyBorder="1" applyAlignment="1">
      <alignment horizontal="center"/>
    </xf>
    <xf numFmtId="3" fontId="29" fillId="15" borderId="19" xfId="0" applyNumberFormat="1" applyFont="1" applyFill="1" applyBorder="1" applyAlignment="1">
      <alignment horizontal="right"/>
    </xf>
    <xf numFmtId="3" fontId="29" fillId="15" borderId="44" xfId="0" applyNumberFormat="1" applyFont="1" applyFill="1" applyBorder="1" applyAlignment="1">
      <alignment horizontal="right"/>
    </xf>
    <xf numFmtId="0" fontId="69" fillId="0" borderId="0" xfId="0" applyFont="1"/>
    <xf numFmtId="0" fontId="29" fillId="3" borderId="52" xfId="0" applyFont="1" applyFill="1" applyBorder="1"/>
    <xf numFmtId="49" fontId="47" fillId="0" borderId="0" xfId="0" applyNumberFormat="1" applyFont="1" applyFill="1" applyBorder="1" applyAlignment="1">
      <alignment horizontal="center"/>
    </xf>
    <xf numFmtId="3" fontId="9" fillId="13" borderId="5" xfId="0" applyNumberFormat="1" applyFont="1" applyFill="1" applyBorder="1" applyAlignment="1">
      <alignment horizontal="center"/>
    </xf>
    <xf numFmtId="3" fontId="9" fillId="13" borderId="1" xfId="0" applyNumberFormat="1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0" fontId="9" fillId="13" borderId="56" xfId="0" applyFont="1" applyFill="1" applyBorder="1" applyAlignment="1">
      <alignment horizontal="center"/>
    </xf>
    <xf numFmtId="49" fontId="9" fillId="13" borderId="10" xfId="0" applyNumberFormat="1" applyFont="1" applyFill="1" applyBorder="1" applyAlignment="1">
      <alignment horizontal="center"/>
    </xf>
    <xf numFmtId="49" fontId="9" fillId="13" borderId="56" xfId="0" applyNumberFormat="1" applyFont="1" applyFill="1" applyBorder="1" applyAlignment="1">
      <alignment horizontal="center"/>
    </xf>
    <xf numFmtId="49" fontId="9" fillId="13" borderId="39" xfId="0" applyNumberFormat="1" applyFont="1" applyFill="1" applyBorder="1" applyAlignment="1">
      <alignment horizontal="center"/>
    </xf>
    <xf numFmtId="49" fontId="9" fillId="13" borderId="37" xfId="0" applyNumberFormat="1" applyFont="1" applyFill="1" applyBorder="1" applyAlignment="1">
      <alignment horizontal="center"/>
    </xf>
    <xf numFmtId="3" fontId="32" fillId="13" borderId="54" xfId="0" applyNumberFormat="1" applyFont="1" applyFill="1" applyBorder="1" applyAlignment="1">
      <alignment horizontal="right"/>
    </xf>
    <xf numFmtId="3" fontId="37" fillId="13" borderId="19" xfId="0" applyNumberFormat="1" applyFont="1" applyFill="1" applyBorder="1" applyAlignment="1">
      <alignment horizontal="right"/>
    </xf>
    <xf numFmtId="3" fontId="37" fillId="13" borderId="21" xfId="0" applyNumberFormat="1" applyFont="1" applyFill="1" applyBorder="1" applyAlignment="1">
      <alignment horizontal="right"/>
    </xf>
    <xf numFmtId="3" fontId="32" fillId="13" borderId="19" xfId="0" applyNumberFormat="1" applyFont="1" applyFill="1" applyBorder="1" applyAlignment="1">
      <alignment horizontal="right"/>
    </xf>
    <xf numFmtId="3" fontId="29" fillId="13" borderId="19" xfId="0" applyNumberFormat="1" applyFont="1" applyFill="1" applyBorder="1" applyAlignment="1">
      <alignment horizontal="right"/>
    </xf>
    <xf numFmtId="3" fontId="37" fillId="13" borderId="28" xfId="0" applyNumberFormat="1" applyFont="1" applyFill="1" applyBorder="1" applyAlignment="1">
      <alignment horizontal="right"/>
    </xf>
    <xf numFmtId="3" fontId="37" fillId="13" borderId="31" xfId="0" applyNumberFormat="1" applyFont="1" applyFill="1" applyBorder="1" applyAlignment="1">
      <alignment horizontal="right"/>
    </xf>
    <xf numFmtId="4" fontId="32" fillId="13" borderId="19" xfId="0" applyNumberFormat="1" applyFont="1" applyFill="1" applyBorder="1" applyAlignment="1">
      <alignment horizontal="right"/>
    </xf>
    <xf numFmtId="4" fontId="37" fillId="13" borderId="19" xfId="0" applyNumberFormat="1" applyFont="1" applyFill="1" applyBorder="1" applyAlignment="1">
      <alignment horizontal="right"/>
    </xf>
    <xf numFmtId="3" fontId="37" fillId="13" borderId="17" xfId="0" applyNumberFormat="1" applyFont="1" applyFill="1" applyBorder="1" applyAlignment="1">
      <alignment horizontal="right"/>
    </xf>
    <xf numFmtId="3" fontId="37" fillId="13" borderId="18" xfId="0" applyNumberFormat="1" applyFont="1" applyFill="1" applyBorder="1" applyAlignment="1">
      <alignment horizontal="right"/>
    </xf>
    <xf numFmtId="3" fontId="32" fillId="13" borderId="32" xfId="0" applyNumberFormat="1" applyFont="1" applyFill="1" applyBorder="1" applyAlignment="1">
      <alignment horizontal="right"/>
    </xf>
    <xf numFmtId="3" fontId="50" fillId="13" borderId="5" xfId="0" applyNumberFormat="1" applyFont="1" applyFill="1" applyBorder="1" applyAlignment="1">
      <alignment horizontal="center"/>
    </xf>
    <xf numFmtId="0" fontId="50" fillId="13" borderId="10" xfId="0" applyFont="1" applyFill="1" applyBorder="1" applyAlignment="1">
      <alignment horizontal="center"/>
    </xf>
    <xf numFmtId="49" fontId="50" fillId="13" borderId="10" xfId="0" applyNumberFormat="1" applyFont="1" applyFill="1" applyBorder="1" applyAlignment="1">
      <alignment horizontal="center"/>
    </xf>
    <xf numFmtId="49" fontId="50" fillId="13" borderId="39" xfId="0" applyNumberFormat="1" applyFont="1" applyFill="1" applyBorder="1" applyAlignment="1">
      <alignment horizontal="center"/>
    </xf>
    <xf numFmtId="3" fontId="34" fillId="13" borderId="54" xfId="0" applyNumberFormat="1" applyFont="1" applyFill="1" applyBorder="1"/>
    <xf numFmtId="3" fontId="37" fillId="13" borderId="19" xfId="0" applyNumberFormat="1" applyFont="1" applyFill="1" applyBorder="1"/>
    <xf numFmtId="3" fontId="36" fillId="13" borderId="19" xfId="0" applyNumberFormat="1" applyFont="1" applyFill="1" applyBorder="1"/>
    <xf numFmtId="3" fontId="32" fillId="13" borderId="19" xfId="0" applyNumberFormat="1" applyFont="1" applyFill="1" applyBorder="1"/>
    <xf numFmtId="4" fontId="37" fillId="13" borderId="19" xfId="0" applyNumberFormat="1" applyFont="1" applyFill="1" applyBorder="1"/>
    <xf numFmtId="4" fontId="36" fillId="13" borderId="19" xfId="0" applyNumberFormat="1" applyFont="1" applyFill="1" applyBorder="1"/>
    <xf numFmtId="4" fontId="16" fillId="13" borderId="32" xfId="0" applyNumberFormat="1" applyFont="1" applyFill="1" applyBorder="1"/>
    <xf numFmtId="3" fontId="32" fillId="13" borderId="54" xfId="0" applyNumberFormat="1" applyFont="1" applyFill="1" applyBorder="1"/>
    <xf numFmtId="3" fontId="16" fillId="13" borderId="19" xfId="0" applyNumberFormat="1" applyFont="1" applyFill="1" applyBorder="1"/>
    <xf numFmtId="3" fontId="37" fillId="13" borderId="32" xfId="0" applyNumberFormat="1" applyFont="1" applyFill="1" applyBorder="1"/>
    <xf numFmtId="3" fontId="16" fillId="13" borderId="54" xfId="0" applyNumberFormat="1" applyFont="1" applyFill="1" applyBorder="1" applyAlignment="1">
      <alignment horizontal="right"/>
    </xf>
    <xf numFmtId="3" fontId="16" fillId="13" borderId="24" xfId="0" applyNumberFormat="1" applyFont="1" applyFill="1" applyBorder="1"/>
    <xf numFmtId="3" fontId="16" fillId="13" borderId="84" xfId="0" applyNumberFormat="1" applyFont="1" applyFill="1" applyBorder="1"/>
    <xf numFmtId="49" fontId="9" fillId="24" borderId="70" xfId="0" applyNumberFormat="1" applyFont="1" applyFill="1" applyBorder="1" applyAlignment="1">
      <alignment horizontal="center"/>
    </xf>
    <xf numFmtId="49" fontId="9" fillId="24" borderId="54" xfId="0" applyNumberFormat="1" applyFont="1" applyFill="1" applyBorder="1" applyAlignment="1">
      <alignment horizontal="center"/>
    </xf>
    <xf numFmtId="0" fontId="9" fillId="24" borderId="77" xfId="0" applyFont="1" applyFill="1" applyBorder="1"/>
    <xf numFmtId="0" fontId="9" fillId="24" borderId="70" xfId="0" applyFont="1" applyFill="1" applyBorder="1"/>
    <xf numFmtId="4" fontId="32" fillId="24" borderId="69" xfId="0" applyNumberFormat="1" applyFont="1" applyFill="1" applyBorder="1" applyAlignment="1">
      <alignment horizontal="right"/>
    </xf>
    <xf numFmtId="3" fontId="32" fillId="24" borderId="69" xfId="0" applyNumberFormat="1" applyFont="1" applyFill="1" applyBorder="1" applyAlignment="1">
      <alignment horizontal="right"/>
    </xf>
    <xf numFmtId="49" fontId="47" fillId="24" borderId="20" xfId="0" applyNumberFormat="1" applyFont="1" applyFill="1" applyBorder="1" applyAlignment="1">
      <alignment horizontal="center"/>
    </xf>
    <xf numFmtId="49" fontId="47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3" fillId="24" borderId="20" xfId="0" applyFont="1" applyFill="1" applyBorder="1"/>
    <xf numFmtId="4" fontId="32" fillId="24" borderId="21" xfId="0" applyNumberFormat="1" applyFont="1" applyFill="1" applyBorder="1" applyAlignment="1">
      <alignment horizontal="right"/>
    </xf>
    <xf numFmtId="3" fontId="32" fillId="24" borderId="21" xfId="0" applyNumberFormat="1" applyFont="1" applyFill="1" applyBorder="1" applyAlignment="1">
      <alignment horizontal="right"/>
    </xf>
    <xf numFmtId="4" fontId="32" fillId="24" borderId="18" xfId="0" applyNumberFormat="1" applyFont="1" applyFill="1" applyBorder="1" applyAlignment="1">
      <alignment horizontal="right"/>
    </xf>
    <xf numFmtId="3" fontId="32" fillId="24" borderId="18" xfId="0" applyNumberFormat="1" applyFont="1" applyFill="1" applyBorder="1" applyAlignment="1">
      <alignment horizontal="right"/>
    </xf>
    <xf numFmtId="49" fontId="47" fillId="25" borderId="20" xfId="0" applyNumberFormat="1" applyFont="1" applyFill="1" applyBorder="1" applyAlignment="1">
      <alignment horizontal="center"/>
    </xf>
    <xf numFmtId="49" fontId="50" fillId="25" borderId="20" xfId="0" applyNumberFormat="1" applyFont="1" applyFill="1" applyBorder="1" applyAlignment="1">
      <alignment horizontal="center"/>
    </xf>
    <xf numFmtId="49" fontId="13" fillId="25" borderId="20" xfId="0" applyNumberFormat="1" applyFont="1" applyFill="1" applyBorder="1" applyAlignment="1">
      <alignment horizontal="center"/>
    </xf>
    <xf numFmtId="0" fontId="12" fillId="25" borderId="21" xfId="0" applyFont="1" applyFill="1" applyBorder="1"/>
    <xf numFmtId="0" fontId="50" fillId="25" borderId="20" xfId="0" applyFont="1" applyFill="1" applyBorder="1"/>
    <xf numFmtId="3" fontId="37" fillId="25" borderId="21" xfId="0" applyNumberFormat="1" applyFont="1" applyFill="1" applyBorder="1" applyAlignment="1">
      <alignment horizontal="right"/>
    </xf>
    <xf numFmtId="3" fontId="32" fillId="25" borderId="21" xfId="0" applyNumberFormat="1" applyFont="1" applyFill="1" applyBorder="1" applyAlignment="1">
      <alignment horizontal="right"/>
    </xf>
    <xf numFmtId="49" fontId="47" fillId="25" borderId="19" xfId="0" applyNumberFormat="1" applyFont="1" applyFill="1" applyBorder="1" applyAlignment="1">
      <alignment horizontal="center"/>
    </xf>
    <xf numFmtId="49" fontId="50" fillId="25" borderId="19" xfId="0" applyNumberFormat="1" applyFont="1" applyFill="1" applyBorder="1" applyAlignment="1">
      <alignment horizontal="center"/>
    </xf>
    <xf numFmtId="49" fontId="13" fillId="25" borderId="19" xfId="0" applyNumberFormat="1" applyFont="1" applyFill="1" applyBorder="1" applyAlignment="1">
      <alignment horizontal="center"/>
    </xf>
    <xf numFmtId="0" fontId="13" fillId="25" borderId="22" xfId="0" applyFont="1" applyFill="1" applyBorder="1"/>
    <xf numFmtId="0" fontId="13" fillId="25" borderId="20" xfId="0" applyFont="1" applyFill="1" applyBorder="1"/>
    <xf numFmtId="4" fontId="32" fillId="25" borderId="19" xfId="0" applyNumberFormat="1" applyFont="1" applyFill="1" applyBorder="1" applyAlignment="1">
      <alignment horizontal="right"/>
    </xf>
    <xf numFmtId="0" fontId="36" fillId="25" borderId="19" xfId="0" applyFont="1" applyFill="1" applyBorder="1"/>
    <xf numFmtId="0" fontId="36" fillId="25" borderId="21" xfId="0" applyFont="1" applyFill="1" applyBorder="1"/>
    <xf numFmtId="0" fontId="30" fillId="25" borderId="44" xfId="0" applyFont="1" applyFill="1" applyBorder="1"/>
    <xf numFmtId="3" fontId="32" fillId="25" borderId="19" xfId="0" applyNumberFormat="1" applyFont="1" applyFill="1" applyBorder="1" applyAlignment="1">
      <alignment horizontal="right"/>
    </xf>
    <xf numFmtId="49" fontId="47" fillId="25" borderId="17" xfId="0" applyNumberFormat="1" applyFont="1" applyFill="1" applyBorder="1" applyAlignment="1">
      <alignment horizontal="center"/>
    </xf>
    <xf numFmtId="49" fontId="47" fillId="25" borderId="8" xfId="0" applyNumberFormat="1" applyFont="1" applyFill="1" applyBorder="1" applyAlignment="1">
      <alignment horizontal="center"/>
    </xf>
    <xf numFmtId="49" fontId="13" fillId="25" borderId="8" xfId="0" applyNumberFormat="1" applyFont="1" applyFill="1" applyBorder="1" applyAlignment="1">
      <alignment horizontal="center"/>
    </xf>
    <xf numFmtId="0" fontId="47" fillId="25" borderId="7" xfId="0" applyFont="1" applyFill="1" applyBorder="1"/>
    <xf numFmtId="0" fontId="47" fillId="25" borderId="8" xfId="0" applyFont="1" applyFill="1" applyBorder="1"/>
    <xf numFmtId="4" fontId="32" fillId="25" borderId="18" xfId="0" applyNumberFormat="1" applyFont="1" applyFill="1" applyBorder="1" applyAlignment="1">
      <alignment horizontal="right"/>
    </xf>
    <xf numFmtId="3" fontId="32" fillId="25" borderId="18" xfId="0" applyNumberFormat="1" applyFont="1" applyFill="1" applyBorder="1" applyAlignment="1">
      <alignment horizontal="right"/>
    </xf>
    <xf numFmtId="49" fontId="48" fillId="0" borderId="17" xfId="0" applyNumberFormat="1" applyFont="1" applyFill="1" applyBorder="1" applyAlignment="1">
      <alignment horizontal="center"/>
    </xf>
    <xf numFmtId="49" fontId="47" fillId="7" borderId="17" xfId="0" applyNumberFormat="1" applyFont="1" applyFill="1" applyBorder="1" applyAlignment="1">
      <alignment horizontal="center"/>
    </xf>
    <xf numFmtId="49" fontId="13" fillId="7" borderId="17" xfId="0" applyNumberFormat="1" applyFont="1" applyFill="1" applyBorder="1" applyAlignment="1">
      <alignment horizontal="center"/>
    </xf>
    <xf numFmtId="49" fontId="13" fillId="7" borderId="8" xfId="0" applyNumberFormat="1" applyFont="1" applyFill="1" applyBorder="1" applyAlignment="1">
      <alignment horizontal="center"/>
    </xf>
    <xf numFmtId="0" fontId="9" fillId="7" borderId="7" xfId="0" applyFont="1" applyFill="1" applyBorder="1"/>
    <xf numFmtId="0" fontId="13" fillId="7" borderId="8" xfId="0" applyFont="1" applyFill="1" applyBorder="1"/>
    <xf numFmtId="4" fontId="32" fillId="7" borderId="18" xfId="0" applyNumberFormat="1" applyFont="1" applyFill="1" applyBorder="1" applyAlignment="1">
      <alignment horizontal="right"/>
    </xf>
    <xf numFmtId="3" fontId="32" fillId="7" borderId="19" xfId="0" applyNumberFormat="1" applyFont="1" applyFill="1" applyBorder="1" applyAlignment="1">
      <alignment horizontal="right"/>
    </xf>
    <xf numFmtId="49" fontId="48" fillId="7" borderId="19" xfId="0" applyNumberFormat="1" applyFont="1" applyFill="1" applyBorder="1" applyAlignment="1">
      <alignment horizontal="center"/>
    </xf>
    <xf numFmtId="49" fontId="48" fillId="7" borderId="8" xfId="0" applyNumberFormat="1" applyFont="1" applyFill="1" applyBorder="1" applyAlignment="1">
      <alignment horizontal="center"/>
    </xf>
    <xf numFmtId="49" fontId="47" fillId="7" borderId="54" xfId="0" applyNumberFormat="1" applyFont="1" applyFill="1" applyBorder="1" applyAlignment="1">
      <alignment horizontal="center"/>
    </xf>
    <xf numFmtId="49" fontId="12" fillId="7" borderId="54" xfId="0" applyNumberFormat="1" applyFont="1" applyFill="1" applyBorder="1" applyAlignment="1">
      <alignment horizontal="center"/>
    </xf>
    <xf numFmtId="49" fontId="50" fillId="7" borderId="70" xfId="0" applyNumberFormat="1" applyFont="1" applyFill="1" applyBorder="1" applyAlignment="1">
      <alignment horizontal="center"/>
    </xf>
    <xf numFmtId="0" fontId="9" fillId="7" borderId="77" xfId="0" applyFont="1" applyFill="1" applyBorder="1"/>
    <xf numFmtId="0" fontId="13" fillId="7" borderId="70" xfId="0" applyFont="1" applyFill="1" applyBorder="1"/>
    <xf numFmtId="4" fontId="32" fillId="7" borderId="69" xfId="0" applyNumberFormat="1" applyFont="1" applyFill="1" applyBorder="1" applyAlignment="1">
      <alignment horizontal="right"/>
    </xf>
    <xf numFmtId="3" fontId="32" fillId="7" borderId="54" xfId="0" applyNumberFormat="1" applyFont="1" applyFill="1" applyBorder="1" applyAlignment="1">
      <alignment horizontal="right"/>
    </xf>
    <xf numFmtId="49" fontId="12" fillId="7" borderId="17" xfId="0" applyNumberFormat="1" applyFont="1" applyFill="1" applyBorder="1" applyAlignment="1">
      <alignment horizontal="center"/>
    </xf>
    <xf numFmtId="49" fontId="50" fillId="7" borderId="17" xfId="0" applyNumberFormat="1" applyFont="1" applyFill="1" applyBorder="1" applyAlignment="1">
      <alignment horizontal="center"/>
    </xf>
    <xf numFmtId="0" fontId="50" fillId="7" borderId="7" xfId="0" applyFont="1" applyFill="1" applyBorder="1"/>
    <xf numFmtId="0" fontId="50" fillId="7" borderId="8" xfId="0" applyFont="1" applyFill="1" applyBorder="1"/>
    <xf numFmtId="49" fontId="47" fillId="7" borderId="19" xfId="0" applyNumberFormat="1" applyFont="1" applyFill="1" applyBorder="1" applyAlignment="1">
      <alignment horizontal="center"/>
    </xf>
    <xf numFmtId="49" fontId="12" fillId="7" borderId="20" xfId="0" applyNumberFormat="1" applyFont="1" applyFill="1" applyBorder="1" applyAlignment="1">
      <alignment horizontal="center"/>
    </xf>
    <xf numFmtId="49" fontId="50" fillId="7" borderId="19" xfId="0" applyNumberFormat="1" applyFont="1" applyFill="1" applyBorder="1" applyAlignment="1">
      <alignment horizontal="center"/>
    </xf>
    <xf numFmtId="0" fontId="9" fillId="7" borderId="22" xfId="0" applyFont="1" applyFill="1" applyBorder="1"/>
    <xf numFmtId="0" fontId="13" fillId="7" borderId="20" xfId="0" applyFont="1" applyFill="1" applyBorder="1"/>
    <xf numFmtId="3" fontId="32" fillId="7" borderId="18" xfId="0" applyNumberFormat="1" applyFont="1" applyFill="1" applyBorder="1" applyAlignment="1">
      <alignment horizontal="right"/>
    </xf>
    <xf numFmtId="4" fontId="32" fillId="7" borderId="19" xfId="0" applyNumberFormat="1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center"/>
    </xf>
    <xf numFmtId="4" fontId="37" fillId="7" borderId="18" xfId="0" applyNumberFormat="1" applyFont="1" applyFill="1" applyBorder="1" applyAlignment="1">
      <alignment horizontal="right"/>
    </xf>
    <xf numFmtId="49" fontId="47" fillId="26" borderId="28" xfId="0" applyNumberFormat="1" applyFont="1" applyFill="1" applyBorder="1" applyAlignment="1">
      <alignment horizontal="center"/>
    </xf>
    <xf numFmtId="49" fontId="47" fillId="26" borderId="29" xfId="0" applyNumberFormat="1" applyFont="1" applyFill="1" applyBorder="1" applyAlignment="1">
      <alignment horizontal="center"/>
    </xf>
    <xf numFmtId="49" fontId="9" fillId="26" borderId="29" xfId="0" applyNumberFormat="1" applyFont="1" applyFill="1" applyBorder="1" applyAlignment="1">
      <alignment horizontal="center"/>
    </xf>
    <xf numFmtId="0" fontId="47" fillId="26" borderId="30" xfId="0" applyFont="1" applyFill="1" applyBorder="1"/>
    <xf numFmtId="0" fontId="9" fillId="26" borderId="29" xfId="0" applyFont="1" applyFill="1" applyBorder="1"/>
    <xf numFmtId="4" fontId="32" fillId="26" borderId="32" xfId="0" applyNumberFormat="1" applyFont="1" applyFill="1" applyBorder="1" applyAlignment="1">
      <alignment horizontal="right"/>
    </xf>
    <xf numFmtId="3" fontId="32" fillId="26" borderId="31" xfId="0" applyNumberFormat="1" applyFont="1" applyFill="1" applyBorder="1" applyAlignment="1">
      <alignment horizontal="right"/>
    </xf>
    <xf numFmtId="3" fontId="32" fillId="26" borderId="32" xfId="0" applyNumberFormat="1" applyFont="1" applyFill="1" applyBorder="1" applyAlignment="1">
      <alignment horizontal="right"/>
    </xf>
    <xf numFmtId="49" fontId="14" fillId="27" borderId="54" xfId="0" applyNumberFormat="1" applyFont="1" applyFill="1" applyBorder="1" applyAlignment="1">
      <alignment horizontal="center"/>
    </xf>
    <xf numFmtId="49" fontId="11" fillId="27" borderId="54" xfId="0" applyNumberFormat="1" applyFont="1" applyFill="1" applyBorder="1" applyAlignment="1">
      <alignment horizontal="center"/>
    </xf>
    <xf numFmtId="0" fontId="10" fillId="27" borderId="77" xfId="0" applyFont="1" applyFill="1" applyBorder="1"/>
    <xf numFmtId="3" fontId="10" fillId="27" borderId="70" xfId="0" applyNumberFormat="1" applyFont="1" applyFill="1" applyBorder="1" applyAlignment="1">
      <alignment horizontal="right"/>
    </xf>
    <xf numFmtId="4" fontId="34" fillId="27" borderId="54" xfId="0" applyNumberFormat="1" applyFont="1" applyFill="1" applyBorder="1"/>
    <xf numFmtId="3" fontId="34" fillId="27" borderId="54" xfId="0" applyNumberFormat="1" applyFont="1" applyFill="1" applyBorder="1"/>
    <xf numFmtId="49" fontId="14" fillId="7" borderId="19" xfId="0" applyNumberFormat="1" applyFont="1" applyFill="1" applyBorder="1" applyAlignment="1">
      <alignment horizontal="center"/>
    </xf>
    <xf numFmtId="49" fontId="11" fillId="7" borderId="19" xfId="0" applyNumberFormat="1" applyFont="1" applyFill="1" applyBorder="1" applyAlignment="1">
      <alignment horizontal="center"/>
    </xf>
    <xf numFmtId="0" fontId="10" fillId="7" borderId="22" xfId="0" applyFont="1" applyFill="1" applyBorder="1"/>
    <xf numFmtId="3" fontId="10" fillId="7" borderId="20" xfId="0" applyNumberFormat="1" applyFont="1" applyFill="1" applyBorder="1" applyAlignment="1">
      <alignment horizontal="right"/>
    </xf>
    <xf numFmtId="4" fontId="37" fillId="7" borderId="19" xfId="0" applyNumberFormat="1" applyFont="1" applyFill="1" applyBorder="1"/>
    <xf numFmtId="3" fontId="37" fillId="7" borderId="19" xfId="0" applyNumberFormat="1" applyFont="1" applyFill="1" applyBorder="1"/>
    <xf numFmtId="49" fontId="10" fillId="28" borderId="19" xfId="0" applyNumberFormat="1" applyFont="1" applyFill="1" applyBorder="1" applyAlignment="1">
      <alignment horizontal="center"/>
    </xf>
    <xf numFmtId="0" fontId="10" fillId="28" borderId="22" xfId="0" applyFont="1" applyFill="1" applyBorder="1"/>
    <xf numFmtId="3" fontId="10" fillId="28" borderId="20" xfId="0" applyNumberFormat="1" applyFont="1" applyFill="1" applyBorder="1" applyAlignment="1">
      <alignment horizontal="right"/>
    </xf>
    <xf numFmtId="4" fontId="32" fillId="28" borderId="19" xfId="0" applyNumberFormat="1" applyFont="1" applyFill="1" applyBorder="1"/>
    <xf numFmtId="3" fontId="32" fillId="28" borderId="19" xfId="0" applyNumberFormat="1" applyFont="1" applyFill="1" applyBorder="1"/>
    <xf numFmtId="0" fontId="12" fillId="28" borderId="21" xfId="0" applyFont="1" applyFill="1" applyBorder="1"/>
    <xf numFmtId="3" fontId="15" fillId="28" borderId="20" xfId="0" applyNumberFormat="1" applyFont="1" applyFill="1" applyBorder="1" applyAlignment="1">
      <alignment horizontal="right"/>
    </xf>
    <xf numFmtId="4" fontId="16" fillId="28" borderId="19" xfId="0" applyNumberFormat="1" applyFont="1" applyFill="1" applyBorder="1" applyAlignment="1">
      <alignment horizontal="center"/>
    </xf>
    <xf numFmtId="3" fontId="16" fillId="28" borderId="19" xfId="0" applyNumberFormat="1" applyFont="1" applyFill="1" applyBorder="1"/>
    <xf numFmtId="0" fontId="12" fillId="28" borderId="69" xfId="0" applyFont="1" applyFill="1" applyBorder="1"/>
    <xf numFmtId="3" fontId="12" fillId="28" borderId="70" xfId="0" applyNumberFormat="1" applyFont="1" applyFill="1" applyBorder="1" applyAlignment="1">
      <alignment horizontal="right"/>
    </xf>
    <xf numFmtId="4" fontId="16" fillId="28" borderId="54" xfId="0" applyNumberFormat="1" applyFont="1" applyFill="1" applyBorder="1" applyAlignment="1">
      <alignment horizontal="center"/>
    </xf>
    <xf numFmtId="0" fontId="12" fillId="28" borderId="30" xfId="0" applyFont="1" applyFill="1" applyBorder="1"/>
    <xf numFmtId="4" fontId="52" fillId="28" borderId="30" xfId="0" applyNumberFormat="1" applyFont="1" applyFill="1" applyBorder="1" applyAlignment="1">
      <alignment horizontal="right"/>
    </xf>
    <xf numFmtId="4" fontId="16" fillId="28" borderId="24" xfId="0" applyNumberFormat="1" applyFont="1" applyFill="1" applyBorder="1" applyAlignment="1">
      <alignment horizontal="center"/>
    </xf>
    <xf numFmtId="4" fontId="16" fillId="28" borderId="24" xfId="0" applyNumberFormat="1" applyFont="1" applyFill="1" applyBorder="1"/>
    <xf numFmtId="0" fontId="12" fillId="28" borderId="33" xfId="0" applyFont="1" applyFill="1" applyBorder="1"/>
    <xf numFmtId="4" fontId="52" fillId="28" borderId="34" xfId="0" applyNumberFormat="1" applyFont="1" applyFill="1" applyBorder="1" applyAlignment="1">
      <alignment horizontal="right"/>
    </xf>
    <xf numFmtId="4" fontId="16" fillId="28" borderId="61" xfId="0" applyNumberFormat="1" applyFont="1" applyFill="1" applyBorder="1" applyAlignment="1">
      <alignment horizontal="center"/>
    </xf>
    <xf numFmtId="4" fontId="16" fillId="28" borderId="84" xfId="0" applyNumberFormat="1" applyFont="1" applyFill="1" applyBorder="1"/>
    <xf numFmtId="3" fontId="34" fillId="28" borderId="24" xfId="0" applyNumberFormat="1" applyFont="1" applyFill="1" applyBorder="1"/>
    <xf numFmtId="3" fontId="34" fillId="28" borderId="47" xfId="0" applyNumberFormat="1" applyFont="1" applyFill="1" applyBorder="1"/>
    <xf numFmtId="3" fontId="34" fillId="28" borderId="48" xfId="0" applyNumberFormat="1" applyFont="1" applyFill="1" applyBorder="1"/>
    <xf numFmtId="3" fontId="34" fillId="28" borderId="84" xfId="0" applyNumberFormat="1" applyFont="1" applyFill="1" applyBorder="1"/>
    <xf numFmtId="3" fontId="34" fillId="28" borderId="65" xfId="0" applyNumberFormat="1" applyFont="1" applyFill="1" applyBorder="1"/>
    <xf numFmtId="0" fontId="47" fillId="11" borderId="21" xfId="0" applyFont="1" applyFill="1" applyBorder="1"/>
    <xf numFmtId="3" fontId="15" fillId="11" borderId="20" xfId="0" applyNumberFormat="1" applyFont="1" applyFill="1" applyBorder="1" applyAlignment="1">
      <alignment horizontal="right"/>
    </xf>
    <xf numFmtId="4" fontId="32" fillId="11" borderId="19" xfId="0" applyNumberFormat="1" applyFont="1" applyFill="1" applyBorder="1"/>
    <xf numFmtId="3" fontId="32" fillId="11" borderId="19" xfId="0" applyNumberFormat="1" applyFont="1" applyFill="1" applyBorder="1"/>
    <xf numFmtId="4" fontId="13" fillId="29" borderId="56" xfId="0" applyNumberFormat="1" applyFont="1" applyFill="1" applyBorder="1" applyAlignment="1">
      <alignment horizontal="right"/>
    </xf>
    <xf numFmtId="4" fontId="0" fillId="29" borderId="0" xfId="0" applyNumberFormat="1" applyFont="1" applyFill="1" applyBorder="1"/>
    <xf numFmtId="3" fontId="0" fillId="29" borderId="0" xfId="0" applyNumberFormat="1" applyFont="1" applyFill="1" applyBorder="1"/>
    <xf numFmtId="3" fontId="0" fillId="29" borderId="57" xfId="0" applyNumberFormat="1" applyFont="1" applyFill="1" applyBorder="1"/>
    <xf numFmtId="3" fontId="16" fillId="29" borderId="37" xfId="0" applyNumberFormat="1" applyFont="1" applyFill="1" applyBorder="1" applyAlignment="1">
      <alignment horizontal="left"/>
    </xf>
    <xf numFmtId="4" fontId="0" fillId="29" borderId="30" xfId="0" applyNumberFormat="1" applyFont="1" applyFill="1" applyBorder="1"/>
    <xf numFmtId="4" fontId="45" fillId="29" borderId="30" xfId="0" applyNumberFormat="1" applyFont="1" applyFill="1" applyBorder="1"/>
    <xf numFmtId="3" fontId="34" fillId="29" borderId="30" xfId="0" applyNumberFormat="1" applyFont="1" applyFill="1" applyBorder="1"/>
    <xf numFmtId="3" fontId="0" fillId="29" borderId="38" xfId="0" applyNumberFormat="1" applyFont="1" applyFill="1" applyBorder="1"/>
    <xf numFmtId="1" fontId="70" fillId="13" borderId="0" xfId="0" applyNumberFormat="1" applyFont="1" applyFill="1"/>
    <xf numFmtId="3" fontId="0" fillId="15" borderId="32" xfId="0" applyNumberFormat="1" applyFont="1" applyFill="1" applyBorder="1" applyAlignment="1">
      <alignment horizontal="center"/>
    </xf>
    <xf numFmtId="2" fontId="70" fillId="24" borderId="0" xfId="0" applyNumberFormat="1" applyFont="1" applyFill="1"/>
    <xf numFmtId="0" fontId="71" fillId="0" borderId="0" xfId="0" applyFont="1"/>
    <xf numFmtId="0" fontId="16" fillId="12" borderId="0" xfId="0" applyFont="1" applyFill="1" applyBorder="1"/>
    <xf numFmtId="2" fontId="32" fillId="12" borderId="0" xfId="0" applyNumberFormat="1" applyFont="1" applyFill="1" applyBorder="1"/>
    <xf numFmtId="2" fontId="32" fillId="10" borderId="0" xfId="0" applyNumberFormat="1" applyFont="1" applyFill="1" applyBorder="1"/>
    <xf numFmtId="0" fontId="62" fillId="15" borderId="0" xfId="0" applyFont="1" applyFill="1"/>
    <xf numFmtId="0" fontId="72" fillId="15" borderId="0" xfId="0" applyFont="1" applyFill="1"/>
    <xf numFmtId="49" fontId="9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3" fillId="0" borderId="8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14"/>
  <sheetViews>
    <sheetView topLeftCell="B100" zoomScaleNormal="100" workbookViewId="0">
      <selection activeCell="P16" sqref="P16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3.42578125" customWidth="1"/>
    <col min="8" max="8" width="10.42578125" customWidth="1"/>
    <col min="9" max="9" width="12.42578125" customWidth="1"/>
    <col min="10" max="10" width="10.42578125" customWidth="1"/>
    <col min="11" max="11" width="12.5703125" customWidth="1"/>
    <col min="12" max="12" width="11.5703125" customWidth="1"/>
    <col min="13" max="13" width="12.42578125" customWidth="1"/>
  </cols>
  <sheetData>
    <row r="2" spans="1:13" ht="18" x14ac:dyDescent="0.25">
      <c r="A2" s="1" t="s">
        <v>404</v>
      </c>
      <c r="B2" s="1" t="s">
        <v>442</v>
      </c>
      <c r="C2" s="1"/>
      <c r="D2" s="1"/>
      <c r="E2" s="1"/>
      <c r="F2" s="1"/>
      <c r="G2" s="1"/>
      <c r="H2" s="1"/>
      <c r="I2" s="1"/>
      <c r="J2" s="1"/>
    </row>
    <row r="3" spans="1:13" ht="15.75" thickBot="1" x14ac:dyDescent="0.3">
      <c r="A3" s="2"/>
      <c r="B3" s="2"/>
      <c r="C3" s="2"/>
      <c r="D3" s="2"/>
      <c r="E3" s="2"/>
      <c r="F3" s="2"/>
    </row>
    <row r="4" spans="1:13" x14ac:dyDescent="0.25">
      <c r="A4" s="1565" t="s">
        <v>0</v>
      </c>
      <c r="B4" s="1566"/>
      <c r="C4" s="1566"/>
      <c r="D4" s="1566"/>
      <c r="E4" s="1566"/>
      <c r="F4" s="1567"/>
      <c r="G4" s="338" t="s">
        <v>185</v>
      </c>
      <c r="H4" s="339" t="s">
        <v>185</v>
      </c>
      <c r="I4" s="1384" t="s">
        <v>1</v>
      </c>
      <c r="J4" s="1385" t="s">
        <v>187</v>
      </c>
      <c r="K4" s="461" t="s">
        <v>1</v>
      </c>
      <c r="L4" s="496" t="s">
        <v>1</v>
      </c>
      <c r="M4" s="501" t="s">
        <v>1</v>
      </c>
    </row>
    <row r="5" spans="1:13" x14ac:dyDescent="0.25">
      <c r="A5" s="1568"/>
      <c r="B5" s="1569"/>
      <c r="C5" s="1569"/>
      <c r="D5" s="1569"/>
      <c r="E5" s="1569"/>
      <c r="F5" s="1570"/>
      <c r="G5" s="340" t="s">
        <v>186</v>
      </c>
      <c r="H5" s="341" t="s">
        <v>186</v>
      </c>
      <c r="I5" s="1386">
        <v>2022</v>
      </c>
      <c r="J5" s="1387" t="s">
        <v>188</v>
      </c>
      <c r="K5" s="462">
        <v>2023</v>
      </c>
      <c r="L5" s="497">
        <v>2024</v>
      </c>
      <c r="M5" s="500">
        <v>2025</v>
      </c>
    </row>
    <row r="6" spans="1:13" x14ac:dyDescent="0.25">
      <c r="A6" s="247"/>
      <c r="B6" s="464" t="s">
        <v>2</v>
      </c>
      <c r="C6" s="464" t="s">
        <v>3</v>
      </c>
      <c r="D6" s="464" t="s">
        <v>4</v>
      </c>
      <c r="E6" s="6"/>
      <c r="F6" s="248"/>
      <c r="G6" s="342" t="s">
        <v>300</v>
      </c>
      <c r="H6" s="343" t="s">
        <v>357</v>
      </c>
      <c r="I6" s="1388" t="s">
        <v>5</v>
      </c>
      <c r="J6" s="1389" t="s">
        <v>405</v>
      </c>
      <c r="K6" s="462" t="s">
        <v>5</v>
      </c>
      <c r="L6" s="497" t="s">
        <v>5</v>
      </c>
      <c r="M6" s="500" t="s">
        <v>5</v>
      </c>
    </row>
    <row r="7" spans="1:13" ht="15.75" thickBot="1" x14ac:dyDescent="0.3">
      <c r="A7" s="249"/>
      <c r="B7" s="465"/>
      <c r="C7" s="466"/>
      <c r="D7" s="465" t="s">
        <v>7</v>
      </c>
      <c r="E7" s="67" t="s">
        <v>8</v>
      </c>
      <c r="F7" s="68"/>
      <c r="G7" s="344" t="s">
        <v>5</v>
      </c>
      <c r="H7" s="345" t="s">
        <v>5</v>
      </c>
      <c r="I7" s="1390"/>
      <c r="J7" s="1391" t="s">
        <v>5</v>
      </c>
      <c r="K7" s="346"/>
      <c r="L7" s="498"/>
      <c r="M7" s="499"/>
    </row>
    <row r="8" spans="1:13" x14ac:dyDescent="0.25">
      <c r="A8" s="504">
        <v>1</v>
      </c>
      <c r="B8" s="1421" t="s">
        <v>9</v>
      </c>
      <c r="C8" s="1422"/>
      <c r="D8" s="1421"/>
      <c r="E8" s="1423" t="s">
        <v>10</v>
      </c>
      <c r="F8" s="1424"/>
      <c r="G8" s="1425">
        <f t="shared" ref="G8:M8" si="0">G10+G13+G18</f>
        <v>365810.63</v>
      </c>
      <c r="H8" s="1425">
        <f t="shared" si="0"/>
        <v>0</v>
      </c>
      <c r="I8" s="1392">
        <f>I10+I13+I18</f>
        <v>375350</v>
      </c>
      <c r="J8" s="1392">
        <f t="shared" si="0"/>
        <v>0</v>
      </c>
      <c r="K8" s="1426">
        <f t="shared" si="0"/>
        <v>374650</v>
      </c>
      <c r="L8" s="1426">
        <f t="shared" si="0"/>
        <v>374650</v>
      </c>
      <c r="M8" s="1426">
        <f t="shared" si="0"/>
        <v>374650</v>
      </c>
    </row>
    <row r="9" spans="1:13" x14ac:dyDescent="0.25">
      <c r="A9" s="250">
        <f>A8+1</f>
        <v>2</v>
      </c>
      <c r="B9" s="251"/>
      <c r="C9" s="252"/>
      <c r="D9" s="253"/>
      <c r="E9" s="254"/>
      <c r="F9" s="255"/>
      <c r="G9" s="320"/>
      <c r="H9" s="321"/>
      <c r="I9" s="1393"/>
      <c r="J9" s="1394"/>
      <c r="K9" s="60"/>
      <c r="L9" s="452"/>
      <c r="M9" s="554"/>
    </row>
    <row r="10" spans="1:13" x14ac:dyDescent="0.25">
      <c r="A10" s="502">
        <f t="shared" ref="A10:A55" si="1">A9+1</f>
        <v>3</v>
      </c>
      <c r="B10" s="1461" t="s">
        <v>11</v>
      </c>
      <c r="C10" s="1462"/>
      <c r="D10" s="1463"/>
      <c r="E10" s="1464" t="s">
        <v>12</v>
      </c>
      <c r="F10" s="1465"/>
      <c r="G10" s="1466">
        <f>G11</f>
        <v>285452.64</v>
      </c>
      <c r="H10" s="1466">
        <f>H11</f>
        <v>0</v>
      </c>
      <c r="I10" s="1395">
        <f>I11</f>
        <v>295000</v>
      </c>
      <c r="J10" s="1395">
        <f t="shared" ref="J10:M10" si="2">J11</f>
        <v>0</v>
      </c>
      <c r="K10" s="1467">
        <f t="shared" si="2"/>
        <v>295000</v>
      </c>
      <c r="L10" s="1467">
        <f t="shared" si="2"/>
        <v>295000</v>
      </c>
      <c r="M10" s="1467">
        <f t="shared" si="2"/>
        <v>295000</v>
      </c>
    </row>
    <row r="11" spans="1:13" x14ac:dyDescent="0.25">
      <c r="A11" s="250">
        <f t="shared" si="1"/>
        <v>4</v>
      </c>
      <c r="B11" s="252"/>
      <c r="C11" s="1460" t="s">
        <v>13</v>
      </c>
      <c r="D11" s="267" t="s">
        <v>14</v>
      </c>
      <c r="E11" s="263" t="s">
        <v>189</v>
      </c>
      <c r="F11" s="255"/>
      <c r="G11" s="328">
        <v>285452.64</v>
      </c>
      <c r="H11" s="321"/>
      <c r="I11" s="1393">
        <v>295000</v>
      </c>
      <c r="J11" s="1394"/>
      <c r="K11" s="1379">
        <v>295000</v>
      </c>
      <c r="L11" s="1379">
        <v>295000</v>
      </c>
      <c r="M11" s="1380">
        <v>295000</v>
      </c>
    </row>
    <row r="12" spans="1:13" x14ac:dyDescent="0.25">
      <c r="A12" s="250">
        <f t="shared" si="1"/>
        <v>5</v>
      </c>
      <c r="B12" s="256"/>
      <c r="C12" s="257"/>
      <c r="D12" s="258"/>
      <c r="E12" s="259"/>
      <c r="F12" s="260"/>
      <c r="G12" s="323"/>
      <c r="H12" s="324"/>
      <c r="I12" s="1393"/>
      <c r="J12" s="1394"/>
      <c r="K12" s="60"/>
      <c r="L12" s="452"/>
      <c r="M12" s="554"/>
    </row>
    <row r="13" spans="1:13" x14ac:dyDescent="0.25">
      <c r="A13" s="502">
        <f t="shared" si="1"/>
        <v>6</v>
      </c>
      <c r="B13" s="1461" t="s">
        <v>15</v>
      </c>
      <c r="C13" s="1468"/>
      <c r="D13" s="1469"/>
      <c r="E13" s="1464" t="s">
        <v>16</v>
      </c>
      <c r="F13" s="1465"/>
      <c r="G13" s="1466">
        <f>SUM(G14:G17)</f>
        <v>53793.57</v>
      </c>
      <c r="H13" s="1466">
        <f>SUM(H14:H17)</f>
        <v>0</v>
      </c>
      <c r="I13" s="1395">
        <f>SUM(I15:I17)</f>
        <v>56320</v>
      </c>
      <c r="J13" s="1395">
        <f>SUM(J15:J17)</f>
        <v>0</v>
      </c>
      <c r="K13" s="1467">
        <f>SUM(K15:K17)</f>
        <v>56320</v>
      </c>
      <c r="L13" s="1467">
        <f>SUM(L15:L17)</f>
        <v>56320</v>
      </c>
      <c r="M13" s="1467">
        <f>SUM(M15:M17)</f>
        <v>56320</v>
      </c>
    </row>
    <row r="14" spans="1:13" x14ac:dyDescent="0.25">
      <c r="A14" s="250">
        <f t="shared" si="1"/>
        <v>7</v>
      </c>
      <c r="B14" s="549"/>
      <c r="C14" s="550" t="s">
        <v>17</v>
      </c>
      <c r="D14" s="551"/>
      <c r="E14" s="552" t="s">
        <v>18</v>
      </c>
      <c r="F14" s="527"/>
      <c r="G14" s="528"/>
      <c r="H14" s="520"/>
      <c r="I14" s="1393"/>
      <c r="J14" s="1394"/>
      <c r="K14" s="531"/>
      <c r="L14" s="531"/>
      <c r="M14" s="555"/>
    </row>
    <row r="15" spans="1:13" x14ac:dyDescent="0.25">
      <c r="A15" s="250">
        <f t="shared" si="1"/>
        <v>8</v>
      </c>
      <c r="B15" s="256"/>
      <c r="C15" s="257"/>
      <c r="D15" s="261" t="s">
        <v>19</v>
      </c>
      <c r="E15" s="254" t="s">
        <v>20</v>
      </c>
      <c r="F15" s="260"/>
      <c r="G15" s="325">
        <v>41173.660000000003</v>
      </c>
      <c r="H15" s="326"/>
      <c r="I15" s="1396">
        <v>42100</v>
      </c>
      <c r="J15" s="1394"/>
      <c r="K15" s="322">
        <v>42100</v>
      </c>
      <c r="L15" s="322">
        <v>42100</v>
      </c>
      <c r="M15" s="322">
        <v>42100</v>
      </c>
    </row>
    <row r="16" spans="1:13" x14ac:dyDescent="0.25">
      <c r="A16" s="250">
        <f t="shared" si="1"/>
        <v>9</v>
      </c>
      <c r="B16" s="256"/>
      <c r="C16" s="257"/>
      <c r="D16" s="261" t="s">
        <v>21</v>
      </c>
      <c r="E16" s="254" t="s">
        <v>22</v>
      </c>
      <c r="F16" s="260"/>
      <c r="G16" s="325">
        <v>12460.23</v>
      </c>
      <c r="H16" s="326"/>
      <c r="I16" s="1396">
        <v>14100</v>
      </c>
      <c r="J16" s="1394"/>
      <c r="K16" s="322">
        <v>14100</v>
      </c>
      <c r="L16" s="322">
        <v>14100</v>
      </c>
      <c r="M16" s="322">
        <v>14100</v>
      </c>
    </row>
    <row r="17" spans="1:16" x14ac:dyDescent="0.25">
      <c r="A17" s="250">
        <v>10</v>
      </c>
      <c r="B17" s="262"/>
      <c r="C17" s="257"/>
      <c r="D17" s="261" t="s">
        <v>14</v>
      </c>
      <c r="E17" s="263" t="s">
        <v>23</v>
      </c>
      <c r="F17" s="264"/>
      <c r="G17" s="327">
        <v>159.68</v>
      </c>
      <c r="H17" s="324"/>
      <c r="I17" s="1396">
        <v>120</v>
      </c>
      <c r="J17" s="1394"/>
      <c r="K17" s="322">
        <v>120</v>
      </c>
      <c r="L17" s="322">
        <v>120</v>
      </c>
      <c r="M17" s="322">
        <v>120</v>
      </c>
    </row>
    <row r="18" spans="1:16" x14ac:dyDescent="0.25">
      <c r="A18" s="502">
        <f t="shared" si="1"/>
        <v>11</v>
      </c>
      <c r="B18" s="1461" t="s">
        <v>24</v>
      </c>
      <c r="C18" s="1468"/>
      <c r="D18" s="1469"/>
      <c r="E18" s="1464" t="s">
        <v>25</v>
      </c>
      <c r="F18" s="1465"/>
      <c r="G18" s="1466">
        <f>SUM(G20:G23)</f>
        <v>26564.42</v>
      </c>
      <c r="H18" s="1466">
        <f>SUM(H20:H23)</f>
        <v>0</v>
      </c>
      <c r="I18" s="1395">
        <f>SUM(I20:I23)</f>
        <v>24030</v>
      </c>
      <c r="J18" s="1395">
        <f t="shared" ref="J18:M18" si="3">SUM(J20:J23)</f>
        <v>0</v>
      </c>
      <c r="K18" s="1467">
        <f t="shared" si="3"/>
        <v>23330</v>
      </c>
      <c r="L18" s="1467">
        <f t="shared" si="3"/>
        <v>23330</v>
      </c>
      <c r="M18" s="1467">
        <f t="shared" si="3"/>
        <v>23330</v>
      </c>
    </row>
    <row r="19" spans="1:16" x14ac:dyDescent="0.25">
      <c r="A19" s="250"/>
      <c r="B19" s="515"/>
      <c r="C19" s="549"/>
      <c r="D19" s="551"/>
      <c r="E19" s="553"/>
      <c r="F19" s="527"/>
      <c r="G19" s="528"/>
      <c r="H19" s="520"/>
      <c r="I19" s="1393"/>
      <c r="J19" s="1394"/>
      <c r="K19" s="1347"/>
      <c r="L19" s="1348"/>
      <c r="M19" s="554"/>
    </row>
    <row r="20" spans="1:16" x14ac:dyDescent="0.25">
      <c r="A20" s="250">
        <f>A18+1</f>
        <v>12</v>
      </c>
      <c r="B20" s="265"/>
      <c r="C20" s="266" t="s">
        <v>26</v>
      </c>
      <c r="D20" s="267" t="s">
        <v>19</v>
      </c>
      <c r="E20" s="254" t="s">
        <v>27</v>
      </c>
      <c r="F20" s="255"/>
      <c r="G20" s="328">
        <v>777.6</v>
      </c>
      <c r="H20" s="321"/>
      <c r="I20" s="1393">
        <v>1200</v>
      </c>
      <c r="J20" s="1394"/>
      <c r="K20" s="322">
        <v>800</v>
      </c>
      <c r="L20" s="322">
        <v>800</v>
      </c>
      <c r="M20" s="322">
        <v>800</v>
      </c>
    </row>
    <row r="21" spans="1:16" s="80" customFormat="1" x14ac:dyDescent="0.25">
      <c r="A21" s="250"/>
      <c r="B21" s="265"/>
      <c r="C21" s="266" t="s">
        <v>26</v>
      </c>
      <c r="D21" s="267" t="s">
        <v>14</v>
      </c>
      <c r="E21" s="254" t="s">
        <v>301</v>
      </c>
      <c r="F21" s="255"/>
      <c r="G21" s="328">
        <v>0</v>
      </c>
      <c r="H21" s="321"/>
      <c r="I21" s="1393">
        <v>0</v>
      </c>
      <c r="J21" s="1394"/>
      <c r="K21" s="322"/>
      <c r="L21" s="322"/>
      <c r="M21" s="322"/>
    </row>
    <row r="22" spans="1:16" x14ac:dyDescent="0.25">
      <c r="A22" s="250">
        <f>A20+1</f>
        <v>13</v>
      </c>
      <c r="B22" s="265"/>
      <c r="C22" s="266" t="s">
        <v>26</v>
      </c>
      <c r="D22" s="267" t="s">
        <v>28</v>
      </c>
      <c r="E22" s="254" t="s">
        <v>190</v>
      </c>
      <c r="F22" s="255"/>
      <c r="G22" s="328">
        <v>25786.82</v>
      </c>
      <c r="H22" s="321"/>
      <c r="I22" s="1393">
        <v>22300</v>
      </c>
      <c r="J22" s="1394"/>
      <c r="K22" s="322">
        <v>22000</v>
      </c>
      <c r="L22" s="322">
        <v>22000</v>
      </c>
      <c r="M22" s="322">
        <v>22000</v>
      </c>
    </row>
    <row r="23" spans="1:16" x14ac:dyDescent="0.25">
      <c r="A23" s="250">
        <f t="shared" si="1"/>
        <v>14</v>
      </c>
      <c r="B23" s="256"/>
      <c r="C23" s="257" t="s">
        <v>29</v>
      </c>
      <c r="D23" s="261" t="s">
        <v>19</v>
      </c>
      <c r="E23" s="268" t="s">
        <v>30</v>
      </c>
      <c r="F23" s="260"/>
      <c r="G23" s="327">
        <v>0</v>
      </c>
      <c r="H23" s="324"/>
      <c r="I23" s="1393">
        <v>530</v>
      </c>
      <c r="J23" s="1394"/>
      <c r="K23" s="322">
        <v>530</v>
      </c>
      <c r="L23" s="322">
        <v>530</v>
      </c>
      <c r="M23" s="322">
        <v>530</v>
      </c>
    </row>
    <row r="24" spans="1:16" x14ac:dyDescent="0.25">
      <c r="A24" s="505">
        <f>A23+1</f>
        <v>15</v>
      </c>
      <c r="B24" s="1427" t="s">
        <v>31</v>
      </c>
      <c r="C24" s="1428"/>
      <c r="D24" s="1429"/>
      <c r="E24" s="1430" t="s">
        <v>32</v>
      </c>
      <c r="F24" s="1431"/>
      <c r="G24" s="1432">
        <f t="shared" ref="G24:H24" si="4">G26+G34+G40+G47+G51</f>
        <v>13179.140000000001</v>
      </c>
      <c r="H24" s="1432">
        <f t="shared" si="4"/>
        <v>0</v>
      </c>
      <c r="I24" s="1395">
        <f>I26+I34+I40+I47+I51</f>
        <v>16780</v>
      </c>
      <c r="J24" s="1395">
        <f t="shared" ref="J24:M24" si="5">J26+J34+J40+J47+J51</f>
        <v>0</v>
      </c>
      <c r="K24" s="1433">
        <f t="shared" si="5"/>
        <v>11680</v>
      </c>
      <c r="L24" s="1433">
        <f t="shared" si="5"/>
        <v>11680</v>
      </c>
      <c r="M24" s="1433">
        <f t="shared" si="5"/>
        <v>11680</v>
      </c>
    </row>
    <row r="25" spans="1:16" x14ac:dyDescent="0.25">
      <c r="A25" s="250">
        <f t="shared" si="1"/>
        <v>16</v>
      </c>
      <c r="B25" s="269"/>
      <c r="C25" s="269"/>
      <c r="D25" s="270"/>
      <c r="E25" s="254"/>
      <c r="F25" s="271"/>
      <c r="G25" s="329"/>
      <c r="H25" s="321"/>
      <c r="I25" s="1393"/>
      <c r="J25" s="1394"/>
      <c r="K25" s="60"/>
      <c r="L25" s="452"/>
      <c r="M25" s="554"/>
    </row>
    <row r="26" spans="1:16" x14ac:dyDescent="0.25">
      <c r="A26" s="502">
        <f>A25+1</f>
        <v>17</v>
      </c>
      <c r="B26" s="1461" t="s">
        <v>33</v>
      </c>
      <c r="C26" s="1461"/>
      <c r="D26" s="1463"/>
      <c r="E26" s="1464" t="s">
        <v>34</v>
      </c>
      <c r="F26" s="1465"/>
      <c r="G26" s="1466">
        <f>SUM(G27:G33)</f>
        <v>7169.31</v>
      </c>
      <c r="H26" s="1466">
        <f>SUM(H27:H33)</f>
        <v>0</v>
      </c>
      <c r="I26" s="1395">
        <f>SUM(I27:I33)</f>
        <v>7430</v>
      </c>
      <c r="J26" s="1395">
        <f t="shared" ref="J26:M26" si="6">SUM(J27:J33)</f>
        <v>0</v>
      </c>
      <c r="K26" s="1467">
        <f t="shared" si="6"/>
        <v>6030</v>
      </c>
      <c r="L26" s="1467">
        <f t="shared" si="6"/>
        <v>6030</v>
      </c>
      <c r="M26" s="1467">
        <f t="shared" si="6"/>
        <v>6030</v>
      </c>
    </row>
    <row r="27" spans="1:16" x14ac:dyDescent="0.25">
      <c r="A27" s="250"/>
      <c r="B27" s="252"/>
      <c r="C27" s="252" t="s">
        <v>219</v>
      </c>
      <c r="D27" s="253" t="s">
        <v>14</v>
      </c>
      <c r="E27" s="254" t="s">
        <v>220</v>
      </c>
      <c r="F27" s="255"/>
      <c r="G27" s="328">
        <v>0</v>
      </c>
      <c r="H27" s="321"/>
      <c r="I27" s="1393">
        <v>1200</v>
      </c>
      <c r="J27" s="1394"/>
      <c r="K27" s="322">
        <v>1000</v>
      </c>
      <c r="L27" s="322">
        <v>1000</v>
      </c>
      <c r="M27" s="322">
        <v>1000</v>
      </c>
    </row>
    <row r="28" spans="1:16" x14ac:dyDescent="0.25">
      <c r="A28" s="250">
        <f>A26+1</f>
        <v>18</v>
      </c>
      <c r="B28" s="272"/>
      <c r="C28" s="272" t="s">
        <v>35</v>
      </c>
      <c r="D28" s="273"/>
      <c r="E28" s="274" t="s">
        <v>36</v>
      </c>
      <c r="F28" s="275"/>
      <c r="G28" s="330"/>
      <c r="H28" s="326"/>
      <c r="I28" s="1393"/>
      <c r="J28" s="1394"/>
      <c r="K28" s="322"/>
      <c r="L28" s="322"/>
      <c r="M28" s="322"/>
    </row>
    <row r="29" spans="1:16" x14ac:dyDescent="0.25">
      <c r="A29" s="250">
        <f t="shared" si="1"/>
        <v>19</v>
      </c>
      <c r="B29" s="269"/>
      <c r="C29" s="276"/>
      <c r="D29" s="277" t="s">
        <v>21</v>
      </c>
      <c r="E29" s="278" t="s">
        <v>37</v>
      </c>
      <c r="F29" s="271"/>
      <c r="G29" s="325">
        <v>838.09</v>
      </c>
      <c r="H29" s="326"/>
      <c r="I29" s="1393">
        <v>1030</v>
      </c>
      <c r="J29" s="1394"/>
      <c r="K29" s="322">
        <v>1030</v>
      </c>
      <c r="L29" s="322">
        <v>1030</v>
      </c>
      <c r="M29" s="322">
        <v>1030</v>
      </c>
    </row>
    <row r="30" spans="1:16" x14ac:dyDescent="0.25">
      <c r="A30" s="250">
        <f t="shared" si="1"/>
        <v>20</v>
      </c>
      <c r="B30" s="269"/>
      <c r="C30" s="276"/>
      <c r="D30" s="277" t="s">
        <v>14</v>
      </c>
      <c r="E30" s="278" t="s">
        <v>38</v>
      </c>
      <c r="F30" s="271"/>
      <c r="G30" s="330"/>
      <c r="H30" s="326"/>
      <c r="I30" s="1393"/>
      <c r="J30" s="1394"/>
      <c r="K30" s="322"/>
      <c r="L30" s="322"/>
      <c r="M30" s="322"/>
    </row>
    <row r="31" spans="1:16" x14ac:dyDescent="0.25">
      <c r="A31" s="250">
        <f t="shared" si="1"/>
        <v>21</v>
      </c>
      <c r="B31" s="269"/>
      <c r="C31" s="276"/>
      <c r="D31" s="270"/>
      <c r="E31" s="274"/>
      <c r="F31" s="279" t="s">
        <v>39</v>
      </c>
      <c r="G31" s="325">
        <v>6331.22</v>
      </c>
      <c r="H31" s="326"/>
      <c r="I31" s="1393">
        <v>5200</v>
      </c>
      <c r="J31" s="1394"/>
      <c r="K31" s="322">
        <v>4000</v>
      </c>
      <c r="L31" s="322">
        <v>4000</v>
      </c>
      <c r="M31" s="322">
        <v>4000</v>
      </c>
    </row>
    <row r="32" spans="1:16" x14ac:dyDescent="0.25">
      <c r="A32" s="311">
        <f t="shared" si="1"/>
        <v>22</v>
      </c>
      <c r="B32" s="286"/>
      <c r="C32" s="384"/>
      <c r="D32" s="287"/>
      <c r="E32" s="301"/>
      <c r="F32" s="289"/>
      <c r="G32" s="323"/>
      <c r="H32" s="324"/>
      <c r="I32" s="1393"/>
      <c r="J32" s="1394"/>
      <c r="K32" s="508"/>
      <c r="L32" s="509"/>
      <c r="M32" s="554"/>
      <c r="N32" s="1551"/>
      <c r="O32" s="1551"/>
      <c r="P32" s="1551"/>
    </row>
    <row r="33" spans="1:20" ht="15.75" thickBot="1" x14ac:dyDescent="0.3">
      <c r="A33" s="280">
        <f t="shared" si="1"/>
        <v>23</v>
      </c>
      <c r="B33" s="281"/>
      <c r="C33" s="281"/>
      <c r="D33" s="282"/>
      <c r="E33" s="283"/>
      <c r="F33" s="284"/>
      <c r="G33" s="382"/>
      <c r="H33" s="383"/>
      <c r="I33" s="1397"/>
      <c r="J33" s="1398"/>
      <c r="K33" s="510"/>
      <c r="L33" s="511"/>
      <c r="M33" s="535"/>
    </row>
    <row r="34" spans="1:20" x14ac:dyDescent="0.25">
      <c r="A34" s="503">
        <f t="shared" si="1"/>
        <v>24</v>
      </c>
      <c r="B34" s="1470" t="s">
        <v>40</v>
      </c>
      <c r="C34" s="1471"/>
      <c r="D34" s="1472"/>
      <c r="E34" s="1473" t="s">
        <v>41</v>
      </c>
      <c r="F34" s="1474"/>
      <c r="G34" s="1475">
        <f>SUM(G35:G39)</f>
        <v>2876.9</v>
      </c>
      <c r="H34" s="1475">
        <f>SUM(H35:H39)</f>
        <v>0</v>
      </c>
      <c r="I34" s="1392">
        <f>SUM(I35:I39)</f>
        <v>4600</v>
      </c>
      <c r="J34" s="1392">
        <f t="shared" ref="J34:M34" si="7">SUM(J35:J39)</f>
        <v>0</v>
      </c>
      <c r="K34" s="1476">
        <f t="shared" si="7"/>
        <v>3100</v>
      </c>
      <c r="L34" s="1476">
        <f t="shared" si="7"/>
        <v>3100</v>
      </c>
      <c r="M34" s="1476">
        <f t="shared" si="7"/>
        <v>3100</v>
      </c>
    </row>
    <row r="35" spans="1:20" x14ac:dyDescent="0.25">
      <c r="A35" s="250">
        <f t="shared" si="1"/>
        <v>25</v>
      </c>
      <c r="B35" s="269"/>
      <c r="C35" s="276" t="s">
        <v>42</v>
      </c>
      <c r="D35" s="277" t="s">
        <v>43</v>
      </c>
      <c r="E35" s="278" t="s">
        <v>44</v>
      </c>
      <c r="F35" s="271"/>
      <c r="G35" s="325">
        <v>1574.9</v>
      </c>
      <c r="H35" s="326"/>
      <c r="I35" s="1393">
        <v>1400</v>
      </c>
      <c r="J35" s="1394"/>
      <c r="K35" s="322">
        <v>1400</v>
      </c>
      <c r="L35" s="322">
        <v>1400</v>
      </c>
      <c r="M35" s="322">
        <v>1400</v>
      </c>
    </row>
    <row r="36" spans="1:20" x14ac:dyDescent="0.25">
      <c r="A36" s="250">
        <f t="shared" si="1"/>
        <v>26</v>
      </c>
      <c r="B36" s="269"/>
      <c r="C36" s="269"/>
      <c r="D36" s="270"/>
      <c r="E36" s="274"/>
      <c r="F36" s="271" t="s">
        <v>45</v>
      </c>
      <c r="G36" s="325">
        <v>0</v>
      </c>
      <c r="H36" s="326"/>
      <c r="I36" s="1393">
        <v>0</v>
      </c>
      <c r="J36" s="1394"/>
      <c r="K36" s="322">
        <v>500</v>
      </c>
      <c r="L36" s="322">
        <v>500</v>
      </c>
      <c r="M36" s="322">
        <v>500</v>
      </c>
    </row>
    <row r="37" spans="1:20" x14ac:dyDescent="0.25">
      <c r="A37" s="250">
        <f t="shared" si="1"/>
        <v>27</v>
      </c>
      <c r="B37" s="269"/>
      <c r="C37" s="269"/>
      <c r="D37" s="270"/>
      <c r="E37" s="274"/>
      <c r="F37" s="271" t="s">
        <v>191</v>
      </c>
      <c r="G37" s="325">
        <v>1302</v>
      </c>
      <c r="H37" s="326"/>
      <c r="I37" s="1393">
        <v>3200</v>
      </c>
      <c r="J37" s="1394"/>
      <c r="K37" s="322">
        <v>1200</v>
      </c>
      <c r="L37" s="322">
        <v>1200</v>
      </c>
      <c r="M37" s="322">
        <v>1200</v>
      </c>
    </row>
    <row r="38" spans="1:20" x14ac:dyDescent="0.25">
      <c r="A38" s="250">
        <v>28</v>
      </c>
      <c r="B38" s="286"/>
      <c r="C38" s="286"/>
      <c r="D38" s="287"/>
      <c r="E38" s="288"/>
      <c r="F38" s="289"/>
      <c r="G38" s="323"/>
      <c r="H38" s="331"/>
      <c r="I38" s="1393"/>
      <c r="J38" s="1394"/>
      <c r="K38" s="508"/>
      <c r="L38" s="509"/>
      <c r="M38" s="535"/>
      <c r="N38" s="1551"/>
      <c r="O38" s="1551"/>
      <c r="P38" s="1551"/>
    </row>
    <row r="39" spans="1:20" x14ac:dyDescent="0.25">
      <c r="A39" s="250"/>
      <c r="B39" s="269"/>
      <c r="C39" s="269"/>
      <c r="D39" s="270"/>
      <c r="E39" s="274"/>
      <c r="F39" s="271"/>
      <c r="G39" s="330"/>
      <c r="H39" s="332"/>
      <c r="I39" s="1393"/>
      <c r="J39" s="1394"/>
      <c r="K39" s="508"/>
      <c r="L39" s="509"/>
      <c r="M39" s="535"/>
    </row>
    <row r="40" spans="1:20" x14ac:dyDescent="0.25">
      <c r="A40" s="502">
        <v>29</v>
      </c>
      <c r="B40" s="1477"/>
      <c r="C40" s="1478" t="s">
        <v>46</v>
      </c>
      <c r="D40" s="1463"/>
      <c r="E40" s="1479" t="s">
        <v>194</v>
      </c>
      <c r="F40" s="1480"/>
      <c r="G40" s="1466">
        <f>SUM(G41:G45)</f>
        <v>1083.05</v>
      </c>
      <c r="H40" s="1466">
        <f>SUM(H41:H45)</f>
        <v>0</v>
      </c>
      <c r="I40" s="1395">
        <f>SUM(I41:I46)</f>
        <v>1550</v>
      </c>
      <c r="J40" s="1395">
        <f t="shared" ref="J40:M40" si="8">SUM(J41:J46)</f>
        <v>0</v>
      </c>
      <c r="K40" s="1467">
        <f t="shared" si="8"/>
        <v>1350</v>
      </c>
      <c r="L40" s="1467">
        <f t="shared" si="8"/>
        <v>1350</v>
      </c>
      <c r="M40" s="1467">
        <f t="shared" si="8"/>
        <v>1350</v>
      </c>
    </row>
    <row r="41" spans="1:20" x14ac:dyDescent="0.25">
      <c r="A41" s="250">
        <v>30</v>
      </c>
      <c r="B41" s="269"/>
      <c r="C41" s="269"/>
      <c r="D41" s="277" t="s">
        <v>19</v>
      </c>
      <c r="E41" s="290" t="s">
        <v>47</v>
      </c>
      <c r="F41" s="291"/>
      <c r="G41" s="328">
        <v>359.37</v>
      </c>
      <c r="H41" s="321"/>
      <c r="I41" s="1393">
        <v>400</v>
      </c>
      <c r="J41" s="1394"/>
      <c r="K41" s="322">
        <v>500</v>
      </c>
      <c r="L41" s="322">
        <v>500</v>
      </c>
      <c r="M41" s="322">
        <v>500</v>
      </c>
    </row>
    <row r="42" spans="1:20" x14ac:dyDescent="0.25">
      <c r="A42" s="250">
        <f t="shared" si="1"/>
        <v>31</v>
      </c>
      <c r="B42" s="286"/>
      <c r="C42" s="286"/>
      <c r="D42" s="292" t="s">
        <v>19</v>
      </c>
      <c r="E42" s="293" t="s">
        <v>48</v>
      </c>
      <c r="F42" s="294"/>
      <c r="G42" s="325">
        <v>374</v>
      </c>
      <c r="H42" s="326"/>
      <c r="I42" s="1393">
        <v>200</v>
      </c>
      <c r="J42" s="1394"/>
      <c r="K42" s="322">
        <v>200</v>
      </c>
      <c r="L42" s="322">
        <v>200</v>
      </c>
      <c r="M42" s="322">
        <v>200</v>
      </c>
    </row>
    <row r="43" spans="1:20" x14ac:dyDescent="0.25">
      <c r="A43" s="250">
        <f t="shared" si="1"/>
        <v>32</v>
      </c>
      <c r="B43" s="286"/>
      <c r="C43" s="286"/>
      <c r="D43" s="292" t="s">
        <v>19</v>
      </c>
      <c r="E43" s="293" t="s">
        <v>192</v>
      </c>
      <c r="F43" s="294"/>
      <c r="G43" s="328">
        <v>48.14</v>
      </c>
      <c r="H43" s="321"/>
      <c r="I43" s="1393">
        <v>500</v>
      </c>
      <c r="J43" s="1394"/>
      <c r="K43" s="322">
        <v>200</v>
      </c>
      <c r="L43" s="322">
        <v>200</v>
      </c>
      <c r="M43" s="322">
        <v>200</v>
      </c>
    </row>
    <row r="44" spans="1:20" x14ac:dyDescent="0.25">
      <c r="A44" s="250">
        <v>33</v>
      </c>
      <c r="B44" s="295"/>
      <c r="C44" s="296"/>
      <c r="D44" s="297" t="s">
        <v>19</v>
      </c>
      <c r="E44" s="298" t="s">
        <v>193</v>
      </c>
      <c r="F44" s="299"/>
      <c r="G44" s="325">
        <v>202.54</v>
      </c>
      <c r="H44" s="326"/>
      <c r="I44" s="1393">
        <v>300</v>
      </c>
      <c r="J44" s="1394"/>
      <c r="K44" s="322">
        <v>300</v>
      </c>
      <c r="L44" s="322">
        <v>300</v>
      </c>
      <c r="M44" s="322">
        <v>300</v>
      </c>
      <c r="N44" s="1551"/>
      <c r="O44" s="1551"/>
      <c r="P44" s="1551"/>
      <c r="Q44" s="1551"/>
      <c r="R44" s="1551"/>
      <c r="S44" s="1551"/>
      <c r="T44" s="1551"/>
    </row>
    <row r="45" spans="1:20" x14ac:dyDescent="0.25">
      <c r="A45" s="250">
        <f t="shared" si="1"/>
        <v>34</v>
      </c>
      <c r="B45" s="286"/>
      <c r="C45" s="300"/>
      <c r="D45" s="292" t="s">
        <v>19</v>
      </c>
      <c r="E45" s="301" t="s">
        <v>49</v>
      </c>
      <c r="F45" s="289"/>
      <c r="G45" s="333">
        <v>99</v>
      </c>
      <c r="H45" s="334"/>
      <c r="I45" s="1393">
        <v>150</v>
      </c>
      <c r="J45" s="1394"/>
      <c r="K45" s="322">
        <v>150</v>
      </c>
      <c r="L45" s="322">
        <v>150</v>
      </c>
      <c r="M45" s="322">
        <v>150</v>
      </c>
    </row>
    <row r="46" spans="1:20" x14ac:dyDescent="0.25">
      <c r="A46" s="250">
        <v>35</v>
      </c>
      <c r="B46" s="286"/>
      <c r="C46" s="300"/>
      <c r="D46" s="292"/>
      <c r="E46" s="301"/>
      <c r="F46" s="289"/>
      <c r="G46" s="329"/>
      <c r="H46" s="335"/>
      <c r="I46" s="1393"/>
      <c r="J46" s="1394"/>
      <c r="K46" s="60"/>
      <c r="L46" s="452"/>
      <c r="M46" s="535"/>
    </row>
    <row r="47" spans="1:20" x14ac:dyDescent="0.25">
      <c r="A47" s="502">
        <v>36</v>
      </c>
      <c r="B47" s="1481" t="s">
        <v>50</v>
      </c>
      <c r="C47" s="1482"/>
      <c r="D47" s="1483"/>
      <c r="E47" s="1484" t="s">
        <v>195</v>
      </c>
      <c r="F47" s="1485"/>
      <c r="G47" s="1466">
        <v>3.36</v>
      </c>
      <c r="H47" s="1486"/>
      <c r="I47" s="1399">
        <f>SUM(I48:I50)</f>
        <v>0</v>
      </c>
      <c r="J47" s="1395">
        <f t="shared" ref="J47:M47" si="9">SUM(J48:J50)</f>
        <v>0</v>
      </c>
      <c r="K47" s="1487">
        <f t="shared" si="9"/>
        <v>0</v>
      </c>
      <c r="L47" s="1487">
        <f t="shared" si="9"/>
        <v>0</v>
      </c>
      <c r="M47" s="1487">
        <f t="shared" si="9"/>
        <v>0</v>
      </c>
    </row>
    <row r="48" spans="1:20" x14ac:dyDescent="0.25">
      <c r="A48" s="250">
        <f t="shared" si="1"/>
        <v>37</v>
      </c>
      <c r="B48" s="272"/>
      <c r="C48" s="256" t="s">
        <v>51</v>
      </c>
      <c r="D48" s="302"/>
      <c r="E48" s="268" t="s">
        <v>52</v>
      </c>
      <c r="F48" s="271"/>
      <c r="G48" s="325">
        <v>3.36</v>
      </c>
      <c r="H48" s="326"/>
      <c r="I48" s="1400">
        <v>0</v>
      </c>
      <c r="J48" s="1394"/>
      <c r="K48" s="718">
        <v>0</v>
      </c>
      <c r="L48" s="719">
        <v>0</v>
      </c>
      <c r="M48" s="720">
        <v>0</v>
      </c>
    </row>
    <row r="49" spans="1:13" x14ac:dyDescent="0.25">
      <c r="A49" s="250">
        <f t="shared" si="1"/>
        <v>38</v>
      </c>
      <c r="B49" s="303"/>
      <c r="C49" s="304" t="s">
        <v>53</v>
      </c>
      <c r="D49" s="305"/>
      <c r="E49" s="306" t="s">
        <v>54</v>
      </c>
      <c r="F49" s="299"/>
      <c r="G49" s="325">
        <v>0</v>
      </c>
      <c r="H49" s="326"/>
      <c r="I49" s="1400">
        <v>0</v>
      </c>
      <c r="J49" s="1394"/>
      <c r="K49" s="718">
        <v>0</v>
      </c>
      <c r="L49" s="719">
        <v>0</v>
      </c>
      <c r="M49" s="720">
        <v>0</v>
      </c>
    </row>
    <row r="50" spans="1:13" x14ac:dyDescent="0.25">
      <c r="A50" s="250">
        <f t="shared" si="1"/>
        <v>39</v>
      </c>
      <c r="B50" s="307"/>
      <c r="C50" s="292"/>
      <c r="D50" s="308"/>
      <c r="E50" s="309"/>
      <c r="F50" s="289"/>
      <c r="G50" s="336"/>
      <c r="H50" s="334"/>
      <c r="I50" s="1393"/>
      <c r="J50" s="1394"/>
      <c r="K50" s="60"/>
      <c r="L50" s="452"/>
      <c r="M50" s="535"/>
    </row>
    <row r="51" spans="1:13" x14ac:dyDescent="0.25">
      <c r="A51" s="502">
        <f t="shared" si="1"/>
        <v>40</v>
      </c>
      <c r="B51" s="1481" t="s">
        <v>55</v>
      </c>
      <c r="C51" s="1482"/>
      <c r="D51" s="1483"/>
      <c r="E51" s="1484" t="s">
        <v>56</v>
      </c>
      <c r="F51" s="1485"/>
      <c r="G51" s="1466">
        <f>SUM(G52:G53)</f>
        <v>2046.52</v>
      </c>
      <c r="H51" s="1466">
        <f>SUM(H52:H53)</f>
        <v>0</v>
      </c>
      <c r="I51" s="1395">
        <f>SUM(I52:I54)</f>
        <v>3200</v>
      </c>
      <c r="J51" s="1395">
        <f t="shared" ref="J51:M51" si="10">SUM(J52:J54)</f>
        <v>0</v>
      </c>
      <c r="K51" s="1467">
        <f t="shared" si="10"/>
        <v>1200</v>
      </c>
      <c r="L51" s="1467">
        <f t="shared" si="10"/>
        <v>1200</v>
      </c>
      <c r="M51" s="1467">
        <f t="shared" si="10"/>
        <v>1200</v>
      </c>
    </row>
    <row r="52" spans="1:13" x14ac:dyDescent="0.25">
      <c r="A52" s="250">
        <f t="shared" si="1"/>
        <v>41</v>
      </c>
      <c r="B52" s="272"/>
      <c r="C52" s="270" t="s">
        <v>57</v>
      </c>
      <c r="D52" s="277" t="s">
        <v>58</v>
      </c>
      <c r="E52" s="278" t="s">
        <v>59</v>
      </c>
      <c r="F52" s="271"/>
      <c r="G52" s="325">
        <v>1870.85</v>
      </c>
      <c r="H52" s="326"/>
      <c r="I52" s="1393">
        <v>2500</v>
      </c>
      <c r="J52" s="1394"/>
      <c r="K52" s="322">
        <v>500</v>
      </c>
      <c r="L52" s="322">
        <v>500</v>
      </c>
      <c r="M52" s="322">
        <v>500</v>
      </c>
    </row>
    <row r="53" spans="1:13" x14ac:dyDescent="0.25">
      <c r="A53" s="250">
        <f t="shared" si="1"/>
        <v>42</v>
      </c>
      <c r="B53" s="307"/>
      <c r="C53" s="287" t="s">
        <v>57</v>
      </c>
      <c r="D53" s="292"/>
      <c r="E53" s="301" t="s">
        <v>60</v>
      </c>
      <c r="F53" s="289"/>
      <c r="G53" s="325">
        <v>175.67</v>
      </c>
      <c r="H53" s="326"/>
      <c r="I53" s="1393">
        <v>700</v>
      </c>
      <c r="J53" s="1394"/>
      <c r="K53" s="322">
        <v>700</v>
      </c>
      <c r="L53" s="322">
        <v>700</v>
      </c>
      <c r="M53" s="322">
        <v>700</v>
      </c>
    </row>
    <row r="54" spans="1:13" x14ac:dyDescent="0.25">
      <c r="A54" s="250">
        <f t="shared" si="1"/>
        <v>43</v>
      </c>
      <c r="B54" s="310"/>
      <c r="C54" s="287"/>
      <c r="D54" s="292"/>
      <c r="E54" s="301"/>
      <c r="F54" s="289"/>
      <c r="G54" s="336"/>
      <c r="H54" s="334"/>
      <c r="I54" s="1393"/>
      <c r="J54" s="1394"/>
      <c r="K54" s="60"/>
      <c r="L54" s="452"/>
      <c r="M54" s="535"/>
    </row>
    <row r="55" spans="1:13" x14ac:dyDescent="0.25">
      <c r="A55" s="514">
        <f t="shared" si="1"/>
        <v>44</v>
      </c>
      <c r="B55" s="1436"/>
      <c r="C55" s="1437"/>
      <c r="D55" s="1438"/>
      <c r="E55" s="1439" t="s">
        <v>197</v>
      </c>
      <c r="F55" s="1440"/>
      <c r="G55" s="1441"/>
      <c r="H55" s="1442"/>
      <c r="I55" s="1393"/>
      <c r="J55" s="1394"/>
      <c r="K55" s="1449"/>
      <c r="L55" s="1450"/>
      <c r="M55" s="1451"/>
    </row>
    <row r="56" spans="1:13" x14ac:dyDescent="0.25">
      <c r="A56" s="513">
        <v>46</v>
      </c>
      <c r="B56" s="1443" t="s">
        <v>46</v>
      </c>
      <c r="C56" s="1444"/>
      <c r="D56" s="1445"/>
      <c r="E56" s="1446"/>
      <c r="F56" s="1447"/>
      <c r="G56" s="1448">
        <f t="shared" ref="G56:H56" si="11">SUM(G57:G60)</f>
        <v>8074.76</v>
      </c>
      <c r="H56" s="1448">
        <f t="shared" si="11"/>
        <v>0</v>
      </c>
      <c r="I56" s="1395">
        <f>SUM(I57:I60)</f>
        <v>9300</v>
      </c>
      <c r="J56" s="1395">
        <f t="shared" ref="J56:M56" si="12">SUM(J57:J60)</f>
        <v>0</v>
      </c>
      <c r="K56" s="1452">
        <f t="shared" si="12"/>
        <v>10000</v>
      </c>
      <c r="L56" s="1452">
        <f t="shared" si="12"/>
        <v>10000</v>
      </c>
      <c r="M56" s="1452">
        <f t="shared" si="12"/>
        <v>10000</v>
      </c>
    </row>
    <row r="57" spans="1:13" x14ac:dyDescent="0.25">
      <c r="A57" s="311">
        <v>47</v>
      </c>
      <c r="B57" s="312"/>
      <c r="C57" s="313" t="s">
        <v>46</v>
      </c>
      <c r="D57" s="265" t="s">
        <v>21</v>
      </c>
      <c r="E57" s="315" t="s">
        <v>61</v>
      </c>
      <c r="F57" s="314"/>
      <c r="G57" s="721">
        <v>1250</v>
      </c>
      <c r="H57" s="337"/>
      <c r="I57" s="1393">
        <v>3600</v>
      </c>
      <c r="J57" s="1394"/>
      <c r="K57" s="322">
        <v>3600</v>
      </c>
      <c r="L57" s="322">
        <v>3600</v>
      </c>
      <c r="M57" s="322">
        <v>3600</v>
      </c>
    </row>
    <row r="58" spans="1:13" x14ac:dyDescent="0.25">
      <c r="A58" s="311">
        <v>48</v>
      </c>
      <c r="B58" s="312"/>
      <c r="C58" s="313" t="s">
        <v>46</v>
      </c>
      <c r="D58" s="265" t="s">
        <v>21</v>
      </c>
      <c r="E58" s="315" t="s">
        <v>62</v>
      </c>
      <c r="F58" s="314"/>
      <c r="G58" s="721">
        <v>1131</v>
      </c>
      <c r="H58" s="337"/>
      <c r="I58" s="1393">
        <v>1200</v>
      </c>
      <c r="J58" s="1394"/>
      <c r="K58" s="322">
        <v>1200</v>
      </c>
      <c r="L58" s="322">
        <v>1200</v>
      </c>
      <c r="M58" s="322">
        <v>1200</v>
      </c>
    </row>
    <row r="59" spans="1:13" s="80" customFormat="1" x14ac:dyDescent="0.25">
      <c r="A59" s="311"/>
      <c r="B59" s="312"/>
      <c r="C59" s="512" t="s">
        <v>46</v>
      </c>
      <c r="D59" s="265" t="s">
        <v>14</v>
      </c>
      <c r="E59" s="315" t="s">
        <v>358</v>
      </c>
      <c r="F59" s="314"/>
      <c r="G59" s="721">
        <v>4278.5200000000004</v>
      </c>
      <c r="H59" s="337"/>
      <c r="I59" s="1393">
        <v>4500</v>
      </c>
      <c r="J59" s="1394"/>
      <c r="K59" s="322">
        <v>5200</v>
      </c>
      <c r="L59" s="322">
        <v>5200</v>
      </c>
      <c r="M59" s="322">
        <v>5200</v>
      </c>
    </row>
    <row r="60" spans="1:13" x14ac:dyDescent="0.25">
      <c r="A60" s="311">
        <v>49</v>
      </c>
      <c r="B60" s="312"/>
      <c r="C60" s="512" t="s">
        <v>57</v>
      </c>
      <c r="D60" s="265"/>
      <c r="E60" s="315" t="s">
        <v>359</v>
      </c>
      <c r="F60" s="314"/>
      <c r="G60" s="721">
        <v>1415.24</v>
      </c>
      <c r="H60" s="337"/>
      <c r="I60" s="1393">
        <v>0</v>
      </c>
      <c r="J60" s="1394"/>
      <c r="K60" s="322">
        <v>0</v>
      </c>
      <c r="L60" s="322">
        <v>0</v>
      </c>
      <c r="M60" s="322">
        <v>0</v>
      </c>
    </row>
    <row r="61" spans="1:13" x14ac:dyDescent="0.25">
      <c r="A61" s="311">
        <v>50</v>
      </c>
      <c r="B61" s="312"/>
      <c r="C61" s="512"/>
      <c r="D61" s="265"/>
      <c r="E61" s="315"/>
      <c r="F61" s="314"/>
      <c r="G61" s="322"/>
      <c r="H61" s="337"/>
      <c r="I61" s="1393"/>
      <c r="J61" s="1394"/>
      <c r="K61" s="60"/>
      <c r="L61" s="452"/>
      <c r="M61" s="535"/>
    </row>
    <row r="62" spans="1:13" x14ac:dyDescent="0.25">
      <c r="A62" s="506">
        <v>51</v>
      </c>
      <c r="B62" s="1427" t="s">
        <v>63</v>
      </c>
      <c r="C62" s="1428"/>
      <c r="D62" s="1429"/>
      <c r="E62" s="1430" t="s">
        <v>64</v>
      </c>
      <c r="F62" s="1431"/>
      <c r="G62" s="1434">
        <f>G63</f>
        <v>108796.95</v>
      </c>
      <c r="H62" s="1434">
        <f>H63</f>
        <v>0</v>
      </c>
      <c r="I62" s="1395">
        <f>I63</f>
        <v>95180</v>
      </c>
      <c r="J62" s="1395">
        <f t="shared" ref="J62:M62" si="13">J63</f>
        <v>0</v>
      </c>
      <c r="K62" s="1435">
        <f t="shared" si="13"/>
        <v>95180</v>
      </c>
      <c r="L62" s="1435">
        <f t="shared" si="13"/>
        <v>95180</v>
      </c>
      <c r="M62" s="1435">
        <f t="shared" si="13"/>
        <v>95180</v>
      </c>
    </row>
    <row r="63" spans="1:13" x14ac:dyDescent="0.25">
      <c r="A63" s="507">
        <f t="shared" ref="A63:A73" si="14">A62+1</f>
        <v>52</v>
      </c>
      <c r="B63" s="1461" t="s">
        <v>65</v>
      </c>
      <c r="C63" s="1488"/>
      <c r="D63" s="1463"/>
      <c r="E63" s="1479" t="s">
        <v>66</v>
      </c>
      <c r="F63" s="1465"/>
      <c r="G63" s="1489">
        <f>SUM(G64:G71)</f>
        <v>108796.95</v>
      </c>
      <c r="H63" s="1489">
        <f>SUM(H64:H71)</f>
        <v>0</v>
      </c>
      <c r="I63" s="1395">
        <f>SUM(I64:I71)</f>
        <v>95180</v>
      </c>
      <c r="J63" s="1395">
        <f t="shared" ref="J63:M63" si="15">SUM(J64:J71)</f>
        <v>0</v>
      </c>
      <c r="K63" s="1467">
        <f t="shared" si="15"/>
        <v>95180</v>
      </c>
      <c r="L63" s="1467">
        <f t="shared" si="15"/>
        <v>95180</v>
      </c>
      <c r="M63" s="1467">
        <f t="shared" si="15"/>
        <v>95180</v>
      </c>
    </row>
    <row r="64" spans="1:13" x14ac:dyDescent="0.25">
      <c r="A64" s="311">
        <f t="shared" si="14"/>
        <v>53</v>
      </c>
      <c r="B64" s="515"/>
      <c r="C64" s="516" t="s">
        <v>67</v>
      </c>
      <c r="D64" s="516"/>
      <c r="E64" s="517" t="s">
        <v>68</v>
      </c>
      <c r="F64" s="518"/>
      <c r="G64" s="519"/>
      <c r="H64" s="520"/>
      <c r="I64" s="1395"/>
      <c r="J64" s="1394"/>
      <c r="K64" s="521"/>
      <c r="L64" s="522"/>
      <c r="M64" s="556"/>
    </row>
    <row r="65" spans="1:15" x14ac:dyDescent="0.25">
      <c r="A65" s="1351">
        <f t="shared" si="14"/>
        <v>54</v>
      </c>
      <c r="B65" s="523"/>
      <c r="C65" s="549"/>
      <c r="D65" s="549" t="s">
        <v>58</v>
      </c>
      <c r="E65" s="1352" t="s">
        <v>221</v>
      </c>
      <c r="F65" s="1352"/>
      <c r="G65" s="1353">
        <v>87790</v>
      </c>
      <c r="H65" s="1354"/>
      <c r="I65" s="1393">
        <v>88000</v>
      </c>
      <c r="J65" s="1393"/>
      <c r="K65" s="322">
        <v>88000</v>
      </c>
      <c r="L65" s="322">
        <v>88000</v>
      </c>
      <c r="M65" s="322">
        <v>88000</v>
      </c>
    </row>
    <row r="66" spans="1:15" ht="15.75" thickBot="1" x14ac:dyDescent="0.3">
      <c r="A66" s="1349">
        <v>55</v>
      </c>
      <c r="B66" s="523"/>
      <c r="C66" s="523"/>
      <c r="D66" s="549" t="s">
        <v>58</v>
      </c>
      <c r="E66" s="1352" t="s">
        <v>69</v>
      </c>
      <c r="F66" s="1352"/>
      <c r="G66" s="1353">
        <v>2407.58</v>
      </c>
      <c r="H66" s="1354"/>
      <c r="I66" s="1393">
        <v>2400</v>
      </c>
      <c r="J66" s="1393"/>
      <c r="K66" s="322">
        <v>2400</v>
      </c>
      <c r="L66" s="322">
        <v>2400</v>
      </c>
      <c r="M66" s="322">
        <v>2400</v>
      </c>
    </row>
    <row r="67" spans="1:15" x14ac:dyDescent="0.25">
      <c r="A67" s="285">
        <f t="shared" si="14"/>
        <v>56</v>
      </c>
      <c r="B67" s="515"/>
      <c r="C67" s="524"/>
      <c r="D67" s="525" t="s">
        <v>58</v>
      </c>
      <c r="E67" s="526" t="s">
        <v>70</v>
      </c>
      <c r="F67" s="527"/>
      <c r="G67" s="528">
        <v>1277.4100000000001</v>
      </c>
      <c r="H67" s="520"/>
      <c r="I67" s="1401">
        <v>1200</v>
      </c>
      <c r="J67" s="1402"/>
      <c r="K67" s="1350">
        <v>1200</v>
      </c>
      <c r="L67" s="1350">
        <v>1200</v>
      </c>
      <c r="M67" s="1350">
        <v>1200</v>
      </c>
    </row>
    <row r="68" spans="1:15" x14ac:dyDescent="0.25">
      <c r="A68" s="311">
        <f t="shared" si="14"/>
        <v>57</v>
      </c>
      <c r="B68" s="515"/>
      <c r="C68" s="524"/>
      <c r="D68" s="525" t="s">
        <v>58</v>
      </c>
      <c r="E68" s="526" t="s">
        <v>71</v>
      </c>
      <c r="F68" s="527"/>
      <c r="G68" s="528">
        <v>288.75</v>
      </c>
      <c r="H68" s="520"/>
      <c r="I68" s="1393">
        <v>280</v>
      </c>
      <c r="J68" s="1394"/>
      <c r="K68" s="322">
        <v>280</v>
      </c>
      <c r="L68" s="322">
        <v>280</v>
      </c>
      <c r="M68" s="322">
        <v>280</v>
      </c>
    </row>
    <row r="69" spans="1:15" x14ac:dyDescent="0.25">
      <c r="A69" s="311"/>
      <c r="B69" s="515"/>
      <c r="C69" s="524"/>
      <c r="D69" s="525" t="s">
        <v>58</v>
      </c>
      <c r="E69" s="526" t="s">
        <v>198</v>
      </c>
      <c r="F69" s="527"/>
      <c r="G69" s="528">
        <v>3086.12</v>
      </c>
      <c r="H69" s="520"/>
      <c r="I69" s="1393">
        <v>2000</v>
      </c>
      <c r="J69" s="1394"/>
      <c r="K69" s="322">
        <v>2000</v>
      </c>
      <c r="L69" s="322">
        <v>2000</v>
      </c>
      <c r="M69" s="322">
        <v>2000</v>
      </c>
    </row>
    <row r="70" spans="1:15" x14ac:dyDescent="0.25">
      <c r="A70" s="311">
        <v>58</v>
      </c>
      <c r="B70" s="515"/>
      <c r="C70" s="524"/>
      <c r="D70" s="525" t="s">
        <v>58</v>
      </c>
      <c r="E70" s="526" t="s">
        <v>196</v>
      </c>
      <c r="F70" s="527"/>
      <c r="G70" s="528">
        <v>1448</v>
      </c>
      <c r="H70" s="520"/>
      <c r="I70" s="1393">
        <v>1300</v>
      </c>
      <c r="J70" s="1394"/>
      <c r="K70" s="322">
        <v>1300</v>
      </c>
      <c r="L70" s="322">
        <v>1300</v>
      </c>
      <c r="M70" s="322">
        <v>1300</v>
      </c>
    </row>
    <row r="71" spans="1:15" s="80" customFormat="1" x14ac:dyDescent="0.25">
      <c r="A71" s="311"/>
      <c r="B71" s="515"/>
      <c r="C71" s="524"/>
      <c r="D71" s="525" t="s">
        <v>19</v>
      </c>
      <c r="E71" s="526" t="s">
        <v>262</v>
      </c>
      <c r="F71" s="527"/>
      <c r="G71" s="528">
        <v>12499.09</v>
      </c>
      <c r="H71" s="520"/>
      <c r="I71" s="1393"/>
      <c r="J71" s="1394"/>
      <c r="K71" s="529"/>
      <c r="L71" s="530"/>
      <c r="M71" s="557"/>
    </row>
    <row r="72" spans="1:15" x14ac:dyDescent="0.25">
      <c r="A72" s="513">
        <v>59</v>
      </c>
      <c r="B72" s="1453"/>
      <c r="C72" s="1454"/>
      <c r="D72" s="1455"/>
      <c r="E72" s="1456" t="s">
        <v>72</v>
      </c>
      <c r="F72" s="1457"/>
      <c r="G72" s="1458">
        <f>G56</f>
        <v>8074.76</v>
      </c>
      <c r="H72" s="1459"/>
      <c r="I72" s="1395">
        <f>I56</f>
        <v>9300</v>
      </c>
      <c r="J72" s="1395">
        <f t="shared" ref="J72:M72" si="16">J56</f>
        <v>0</v>
      </c>
      <c r="K72" s="1459">
        <f t="shared" si="16"/>
        <v>10000</v>
      </c>
      <c r="L72" s="1459">
        <f t="shared" si="16"/>
        <v>10000</v>
      </c>
      <c r="M72" s="1459">
        <f t="shared" si="16"/>
        <v>10000</v>
      </c>
      <c r="O72" s="29"/>
    </row>
    <row r="73" spans="1:15" ht="15.75" thickBot="1" x14ac:dyDescent="0.3">
      <c r="A73" s="319">
        <f t="shared" si="14"/>
        <v>60</v>
      </c>
      <c r="B73" s="1490"/>
      <c r="C73" s="1491"/>
      <c r="D73" s="1492"/>
      <c r="E73" s="1493" t="s">
        <v>73</v>
      </c>
      <c r="F73" s="1494"/>
      <c r="G73" s="1495">
        <f>G8+G24+G62+G72</f>
        <v>495861.48000000004</v>
      </c>
      <c r="H73" s="1496"/>
      <c r="I73" s="1403">
        <f>I8+I24+I62+I72</f>
        <v>496610</v>
      </c>
      <c r="J73" s="1403">
        <f>J8+J24+J62+J72</f>
        <v>0</v>
      </c>
      <c r="K73" s="1497">
        <f>K8+K24+K62+K72</f>
        <v>491510</v>
      </c>
      <c r="L73" s="1497">
        <f>L8+L24+L62+L72</f>
        <v>491510</v>
      </c>
      <c r="M73" s="1497">
        <f>M8+M24+M62+M72</f>
        <v>491510</v>
      </c>
    </row>
    <row r="74" spans="1:15" x14ac:dyDescent="0.25">
      <c r="A74" s="361"/>
      <c r="B74" s="361"/>
      <c r="C74" s="361"/>
      <c r="D74" s="361"/>
      <c r="E74" s="361"/>
      <c r="F74" s="361"/>
      <c r="H74" s="33"/>
      <c r="K74" s="11"/>
      <c r="M74" s="12"/>
    </row>
    <row r="75" spans="1:15" ht="15.75" thickBot="1" x14ac:dyDescent="0.3">
      <c r="A75" s="361"/>
      <c r="B75" s="361"/>
      <c r="C75" s="361"/>
      <c r="D75" s="361"/>
      <c r="E75" s="361"/>
      <c r="F75" s="361"/>
      <c r="K75" s="11"/>
      <c r="M75" s="12"/>
    </row>
    <row r="76" spans="1:15" x14ac:dyDescent="0.25">
      <c r="A76" s="1557" t="s">
        <v>74</v>
      </c>
      <c r="B76" s="1558"/>
      <c r="C76" s="1558"/>
      <c r="D76" s="1558"/>
      <c r="E76" s="1558"/>
      <c r="F76" s="1559"/>
      <c r="G76" s="338" t="s">
        <v>185</v>
      </c>
      <c r="H76" s="339" t="s">
        <v>185</v>
      </c>
      <c r="I76" s="1404" t="s">
        <v>1</v>
      </c>
      <c r="J76" s="1385" t="s">
        <v>187</v>
      </c>
      <c r="K76" s="459" t="s">
        <v>1</v>
      </c>
      <c r="L76" s="532" t="s">
        <v>1</v>
      </c>
      <c r="M76" s="461" t="s">
        <v>1</v>
      </c>
    </row>
    <row r="77" spans="1:15" x14ac:dyDescent="0.25">
      <c r="A77" s="1560"/>
      <c r="B77" s="1561"/>
      <c r="C77" s="1561"/>
      <c r="D77" s="1561"/>
      <c r="E77" s="1561"/>
      <c r="F77" s="1562"/>
      <c r="G77" s="340" t="s">
        <v>186</v>
      </c>
      <c r="H77" s="341" t="s">
        <v>186</v>
      </c>
      <c r="I77" s="1405">
        <v>2022</v>
      </c>
      <c r="J77" s="1387" t="s">
        <v>188</v>
      </c>
      <c r="K77" s="460">
        <v>2023</v>
      </c>
      <c r="L77" s="146">
        <v>2024</v>
      </c>
      <c r="M77" s="462">
        <v>2025</v>
      </c>
    </row>
    <row r="78" spans="1:15" x14ac:dyDescent="0.25">
      <c r="A78" s="364"/>
      <c r="B78" s="464" t="s">
        <v>2</v>
      </c>
      <c r="C78" s="464" t="s">
        <v>3</v>
      </c>
      <c r="D78" s="464" t="s">
        <v>4</v>
      </c>
      <c r="E78" s="366"/>
      <c r="F78" s="367"/>
      <c r="G78" s="342" t="s">
        <v>300</v>
      </c>
      <c r="H78" s="343" t="s">
        <v>357</v>
      </c>
      <c r="I78" s="1406" t="s">
        <v>5</v>
      </c>
      <c r="J78" s="1389" t="s">
        <v>405</v>
      </c>
      <c r="K78" s="460" t="s">
        <v>5</v>
      </c>
      <c r="L78" s="146" t="s">
        <v>5</v>
      </c>
      <c r="M78" s="462" t="s">
        <v>5</v>
      </c>
    </row>
    <row r="79" spans="1:15" ht="15.75" thickBot="1" x14ac:dyDescent="0.3">
      <c r="A79" s="368"/>
      <c r="B79" s="465"/>
      <c r="C79" s="466"/>
      <c r="D79" s="465" t="s">
        <v>7</v>
      </c>
      <c r="E79" s="67" t="s">
        <v>8</v>
      </c>
      <c r="F79" s="318"/>
      <c r="G79" s="344" t="s">
        <v>5</v>
      </c>
      <c r="H79" s="345" t="s">
        <v>5</v>
      </c>
      <c r="I79" s="1407"/>
      <c r="J79" s="1391" t="s">
        <v>5</v>
      </c>
      <c r="K79" s="347"/>
      <c r="L79" s="533"/>
      <c r="M79" s="534"/>
    </row>
    <row r="80" spans="1:15" x14ac:dyDescent="0.25">
      <c r="A80" s="504">
        <v>1</v>
      </c>
      <c r="B80" s="1498" t="s">
        <v>31</v>
      </c>
      <c r="C80" s="1498"/>
      <c r="D80" s="1499"/>
      <c r="E80" s="1500" t="s">
        <v>75</v>
      </c>
      <c r="F80" s="1501"/>
      <c r="G80" s="1502">
        <f>G82</f>
        <v>0</v>
      </c>
      <c r="H80" s="1502">
        <f>H82</f>
        <v>0</v>
      </c>
      <c r="I80" s="1408">
        <f>I81</f>
        <v>10000</v>
      </c>
      <c r="J80" s="1408">
        <f t="shared" ref="J80" si="17">J82</f>
        <v>0</v>
      </c>
      <c r="K80" s="1503">
        <f>K82</f>
        <v>0</v>
      </c>
      <c r="L80" s="1503">
        <f t="shared" ref="L80:M80" si="18">L82</f>
        <v>0</v>
      </c>
      <c r="M80" s="1503">
        <f t="shared" si="18"/>
        <v>0</v>
      </c>
    </row>
    <row r="81" spans="1:14" x14ac:dyDescent="0.25">
      <c r="A81" s="311">
        <v>2</v>
      </c>
      <c r="B81" s="61"/>
      <c r="C81" s="61"/>
      <c r="D81" s="62"/>
      <c r="E81" s="63"/>
      <c r="F81" s="64"/>
      <c r="G81" s="729"/>
      <c r="H81" s="729"/>
      <c r="I81" s="1409">
        <f>SUM(I82:I84)</f>
        <v>10000</v>
      </c>
      <c r="J81" s="1410"/>
      <c r="K81" s="747"/>
      <c r="L81" s="748"/>
      <c r="M81" s="750"/>
    </row>
    <row r="82" spans="1:14" x14ac:dyDescent="0.25">
      <c r="A82" s="548">
        <v>3</v>
      </c>
      <c r="B82" s="1504" t="s">
        <v>76</v>
      </c>
      <c r="C82" s="1504"/>
      <c r="D82" s="1505"/>
      <c r="E82" s="1506" t="s">
        <v>74</v>
      </c>
      <c r="F82" s="1507"/>
      <c r="G82" s="1508">
        <f>SUM(G83:G84)</f>
        <v>0</v>
      </c>
      <c r="H82" s="1508">
        <f>SUM(H83:H84)</f>
        <v>0</v>
      </c>
      <c r="I82" s="1409"/>
      <c r="J82" s="1409">
        <f t="shared" ref="J82" si="19">SUM(J83:J84)</f>
        <v>0</v>
      </c>
      <c r="K82" s="1509">
        <f>SUM(K83:K84)</f>
        <v>0</v>
      </c>
      <c r="L82" s="1509">
        <f t="shared" ref="L82:M82" si="20">SUM(L83:L84)</f>
        <v>0</v>
      </c>
      <c r="M82" s="1509">
        <f t="shared" si="20"/>
        <v>0</v>
      </c>
    </row>
    <row r="83" spans="1:14" ht="15.75" x14ac:dyDescent="0.25">
      <c r="A83" s="311">
        <v>4</v>
      </c>
      <c r="B83" s="62"/>
      <c r="C83" s="62" t="s">
        <v>77</v>
      </c>
      <c r="D83" s="62" t="s">
        <v>78</v>
      </c>
      <c r="E83" s="65" t="s">
        <v>79</v>
      </c>
      <c r="F83" s="66"/>
      <c r="G83" s="731"/>
      <c r="H83" s="731"/>
      <c r="I83" s="1548">
        <v>10000</v>
      </c>
      <c r="J83" s="1409"/>
      <c r="K83" s="747"/>
      <c r="L83" s="748"/>
      <c r="M83" s="750"/>
      <c r="N83" s="1555"/>
    </row>
    <row r="84" spans="1:14" x14ac:dyDescent="0.25">
      <c r="A84" s="539">
        <v>5</v>
      </c>
      <c r="B84" s="540"/>
      <c r="C84" s="540" t="s">
        <v>302</v>
      </c>
      <c r="D84" s="540" t="s">
        <v>303</v>
      </c>
      <c r="E84" s="541" t="s">
        <v>304</v>
      </c>
      <c r="F84" s="542"/>
      <c r="G84" s="738">
        <v>0</v>
      </c>
      <c r="H84" s="732"/>
      <c r="I84" s="1409"/>
      <c r="J84" s="1409"/>
      <c r="K84" s="751"/>
      <c r="L84" s="752"/>
      <c r="M84" s="750"/>
    </row>
    <row r="85" spans="1:14" ht="15.75" x14ac:dyDescent="0.25">
      <c r="A85" s="506">
        <v>6</v>
      </c>
      <c r="B85" s="1510" t="s">
        <v>63</v>
      </c>
      <c r="C85" s="1510"/>
      <c r="D85" s="1510"/>
      <c r="E85" s="1511" t="s">
        <v>200</v>
      </c>
      <c r="F85" s="1512"/>
      <c r="G85" s="1550">
        <v>180000</v>
      </c>
      <c r="H85" s="1513">
        <f>H86</f>
        <v>0</v>
      </c>
      <c r="I85" s="1411">
        <f>I86</f>
        <v>0</v>
      </c>
      <c r="J85" s="1411">
        <f t="shared" ref="J85" si="21">J86</f>
        <v>0</v>
      </c>
      <c r="K85" s="1514">
        <f>K86</f>
        <v>0</v>
      </c>
      <c r="L85" s="1514">
        <f t="shared" ref="L85:M85" si="22">L86</f>
        <v>0</v>
      </c>
      <c r="M85" s="1514">
        <f t="shared" si="22"/>
        <v>0</v>
      </c>
    </row>
    <row r="86" spans="1:14" x14ac:dyDescent="0.25">
      <c r="A86" s="311">
        <v>7</v>
      </c>
      <c r="B86" s="62"/>
      <c r="C86" s="62" t="s">
        <v>199</v>
      </c>
      <c r="D86" s="62" t="s">
        <v>19</v>
      </c>
      <c r="E86" s="65" t="s">
        <v>224</v>
      </c>
      <c r="F86" s="66"/>
      <c r="G86" s="731">
        <v>180000</v>
      </c>
      <c r="H86" s="731"/>
      <c r="I86" s="1393"/>
      <c r="J86" s="1412"/>
      <c r="K86" s="729"/>
      <c r="L86" s="730"/>
      <c r="M86" s="720"/>
    </row>
    <row r="87" spans="1:14" x14ac:dyDescent="0.25">
      <c r="A87" s="311">
        <v>8</v>
      </c>
      <c r="B87" s="62"/>
      <c r="C87" s="62"/>
      <c r="D87" s="62"/>
      <c r="E87" s="65"/>
      <c r="F87" s="66"/>
      <c r="G87" s="729"/>
      <c r="H87" s="729"/>
      <c r="I87" s="1413"/>
      <c r="J87" s="1413"/>
      <c r="K87" s="729"/>
      <c r="L87" s="730"/>
      <c r="M87" s="720"/>
    </row>
    <row r="88" spans="1:14" ht="15.75" thickBot="1" x14ac:dyDescent="0.3">
      <c r="A88" s="543">
        <v>9</v>
      </c>
      <c r="B88" s="544"/>
      <c r="C88" s="545"/>
      <c r="D88" s="545"/>
      <c r="E88" s="546"/>
      <c r="F88" s="547"/>
      <c r="G88" s="733"/>
      <c r="H88" s="734"/>
      <c r="I88" s="1414"/>
      <c r="J88" s="1414"/>
      <c r="K88" s="735"/>
      <c r="L88" s="736"/>
      <c r="M88" s="737"/>
    </row>
    <row r="89" spans="1:14" x14ac:dyDescent="0.25">
      <c r="A89" s="358"/>
      <c r="B89" s="371"/>
      <c r="C89" s="359"/>
      <c r="D89" s="359"/>
      <c r="E89" s="372"/>
      <c r="F89" s="373"/>
      <c r="M89" s="12"/>
    </row>
    <row r="90" spans="1:14" s="80" customFormat="1" x14ac:dyDescent="0.25">
      <c r="A90" s="358"/>
      <c r="B90" s="371"/>
      <c r="C90" s="359"/>
      <c r="D90" s="359"/>
      <c r="E90" s="372"/>
      <c r="F90" s="373"/>
      <c r="M90" s="98"/>
      <c r="N90" s="1556"/>
    </row>
    <row r="91" spans="1:14" s="80" customFormat="1" x14ac:dyDescent="0.25">
      <c r="A91" s="358"/>
      <c r="B91" s="371"/>
      <c r="C91" s="359"/>
      <c r="D91" s="359"/>
      <c r="E91" s="372"/>
      <c r="F91" s="373"/>
      <c r="M91" s="98"/>
      <c r="N91" s="1551"/>
    </row>
    <row r="92" spans="1:14" s="80" customFormat="1" ht="23.25" x14ac:dyDescent="0.35">
      <c r="A92" s="377"/>
      <c r="B92" s="378"/>
      <c r="C92" s="379"/>
      <c r="D92" s="359"/>
      <c r="E92" s="372"/>
      <c r="F92" s="380" t="s">
        <v>254</v>
      </c>
      <c r="G92" s="381"/>
      <c r="M92" s="98"/>
    </row>
    <row r="93" spans="1:14" ht="15.75" thickBot="1" x14ac:dyDescent="0.3">
      <c r="A93" s="358"/>
      <c r="B93" s="371"/>
      <c r="C93" s="374"/>
      <c r="D93" s="374"/>
      <c r="E93" s="375"/>
      <c r="F93" s="376"/>
      <c r="M93" s="12"/>
    </row>
    <row r="94" spans="1:14" x14ac:dyDescent="0.25">
      <c r="A94" s="1557" t="s">
        <v>80</v>
      </c>
      <c r="B94" s="1558"/>
      <c r="C94" s="1558"/>
      <c r="D94" s="1558"/>
      <c r="E94" s="1558"/>
      <c r="F94" s="1559"/>
      <c r="G94" s="338" t="s">
        <v>185</v>
      </c>
      <c r="H94" s="339" t="s">
        <v>185</v>
      </c>
      <c r="I94" s="1404" t="s">
        <v>1</v>
      </c>
      <c r="J94" s="1385" t="s">
        <v>187</v>
      </c>
      <c r="K94" s="461" t="s">
        <v>1</v>
      </c>
      <c r="L94" s="536" t="s">
        <v>1</v>
      </c>
      <c r="M94" s="461" t="s">
        <v>1</v>
      </c>
    </row>
    <row r="95" spans="1:14" x14ac:dyDescent="0.25">
      <c r="A95" s="1560"/>
      <c r="B95" s="1561"/>
      <c r="C95" s="1561"/>
      <c r="D95" s="1561"/>
      <c r="E95" s="1561"/>
      <c r="F95" s="1562"/>
      <c r="G95" s="340" t="s">
        <v>186</v>
      </c>
      <c r="H95" s="341" t="s">
        <v>186</v>
      </c>
      <c r="I95" s="1405">
        <v>2022</v>
      </c>
      <c r="J95" s="1387" t="s">
        <v>188</v>
      </c>
      <c r="K95" s="462">
        <v>2023</v>
      </c>
      <c r="L95" s="537">
        <v>2024</v>
      </c>
      <c r="M95" s="462">
        <v>2025</v>
      </c>
    </row>
    <row r="96" spans="1:14" x14ac:dyDescent="0.25">
      <c r="A96" s="364"/>
      <c r="B96" s="365" t="s">
        <v>2</v>
      </c>
      <c r="C96" s="365" t="s">
        <v>3</v>
      </c>
      <c r="D96" s="365" t="s">
        <v>4</v>
      </c>
      <c r="E96" s="366"/>
      <c r="F96" s="367"/>
      <c r="G96" s="342" t="s">
        <v>300</v>
      </c>
      <c r="H96" s="343" t="s">
        <v>357</v>
      </c>
      <c r="I96" s="1406" t="s">
        <v>5</v>
      </c>
      <c r="J96" s="1389" t="s">
        <v>405</v>
      </c>
      <c r="K96" s="462" t="s">
        <v>5</v>
      </c>
      <c r="L96" s="537" t="s">
        <v>5</v>
      </c>
      <c r="M96" s="462" t="s">
        <v>5</v>
      </c>
    </row>
    <row r="97" spans="1:13" ht="15.75" thickBot="1" x14ac:dyDescent="0.3">
      <c r="A97" s="368"/>
      <c r="B97" s="369"/>
      <c r="C97" s="370"/>
      <c r="D97" s="369" t="s">
        <v>7</v>
      </c>
      <c r="E97" s="317" t="s">
        <v>8</v>
      </c>
      <c r="F97" s="318"/>
      <c r="G97" s="344" t="s">
        <v>5</v>
      </c>
      <c r="H97" s="345" t="s">
        <v>5</v>
      </c>
      <c r="I97" s="1407"/>
      <c r="J97" s="1391" t="s">
        <v>5</v>
      </c>
      <c r="K97" s="538"/>
      <c r="L97" s="463"/>
      <c r="M97" s="534"/>
    </row>
    <row r="98" spans="1:13" x14ac:dyDescent="0.25">
      <c r="A98" s="285"/>
      <c r="B98" s="348"/>
      <c r="C98" s="349"/>
      <c r="D98" s="349"/>
      <c r="E98" s="69" t="s">
        <v>81</v>
      </c>
      <c r="F98" s="70"/>
      <c r="G98" s="728">
        <v>487786.72</v>
      </c>
      <c r="H98" s="728">
        <f t="shared" ref="H98" si="23">H73-H99-H100</f>
        <v>0</v>
      </c>
      <c r="I98" s="1415">
        <f>I73-I99-I100</f>
        <v>487310</v>
      </c>
      <c r="J98" s="1415">
        <f t="shared" ref="J98:M98" si="24">J73-J99-J100</f>
        <v>0</v>
      </c>
      <c r="K98" s="742">
        <f t="shared" si="24"/>
        <v>486710</v>
      </c>
      <c r="L98" s="742">
        <f t="shared" si="24"/>
        <v>486710</v>
      </c>
      <c r="M98" s="742">
        <f t="shared" si="24"/>
        <v>486710</v>
      </c>
    </row>
    <row r="99" spans="1:13" x14ac:dyDescent="0.25">
      <c r="A99" s="311"/>
      <c r="B99" s="350"/>
      <c r="C99" s="266"/>
      <c r="D99" s="266"/>
      <c r="E99" s="3" t="s">
        <v>82</v>
      </c>
      <c r="F99" s="4"/>
      <c r="G99" s="738">
        <v>3796.24</v>
      </c>
      <c r="H99" s="738">
        <f t="shared" ref="H99" si="25">H57+H58</f>
        <v>0</v>
      </c>
      <c r="I99" s="1411">
        <f>I57+I58</f>
        <v>4800</v>
      </c>
      <c r="J99" s="1411">
        <f t="shared" ref="J99:M99" si="26">J57+J58</f>
        <v>0</v>
      </c>
      <c r="K99" s="743">
        <f t="shared" si="26"/>
        <v>4800</v>
      </c>
      <c r="L99" s="743">
        <f t="shared" si="26"/>
        <v>4800</v>
      </c>
      <c r="M99" s="743">
        <f t="shared" si="26"/>
        <v>4800</v>
      </c>
    </row>
    <row r="100" spans="1:13" s="80" customFormat="1" x14ac:dyDescent="0.25">
      <c r="A100" s="311"/>
      <c r="B100" s="350"/>
      <c r="C100" s="266"/>
      <c r="D100" s="266"/>
      <c r="E100" s="1535" t="s">
        <v>299</v>
      </c>
      <c r="F100" s="1536"/>
      <c r="G100" s="1537">
        <v>4278.5200000000004</v>
      </c>
      <c r="H100" s="1537"/>
      <c r="I100" s="1411">
        <v>4500</v>
      </c>
      <c r="J100" s="1411">
        <f t="shared" ref="J100:M100" si="27">J60</f>
        <v>0</v>
      </c>
      <c r="K100" s="1538">
        <f t="shared" si="27"/>
        <v>0</v>
      </c>
      <c r="L100" s="1538">
        <f t="shared" si="27"/>
        <v>0</v>
      </c>
      <c r="M100" s="1538">
        <f t="shared" si="27"/>
        <v>0</v>
      </c>
    </row>
    <row r="101" spans="1:13" x14ac:dyDescent="0.25">
      <c r="A101" s="311"/>
      <c r="B101" s="350"/>
      <c r="C101" s="266"/>
      <c r="D101" s="266"/>
      <c r="E101" s="1515" t="s">
        <v>83</v>
      </c>
      <c r="F101" s="1516"/>
      <c r="G101" s="1517">
        <f>SUM(G98:G100)</f>
        <v>495861.48</v>
      </c>
      <c r="H101" s="1517">
        <f>SUM(H98:H100)</f>
        <v>0</v>
      </c>
      <c r="I101" s="1416">
        <f>SUM(I98:I100)</f>
        <v>496610</v>
      </c>
      <c r="J101" s="1416">
        <f>SUM(J98:J100)</f>
        <v>0</v>
      </c>
      <c r="K101" s="1518">
        <f>SUM(K98:K100)</f>
        <v>491510</v>
      </c>
      <c r="L101" s="1518">
        <f t="shared" ref="L101:M101" si="28">SUM(L98:L100)</f>
        <v>491510</v>
      </c>
      <c r="M101" s="1518">
        <f t="shared" si="28"/>
        <v>491510</v>
      </c>
    </row>
    <row r="102" spans="1:13" ht="15.75" thickBot="1" x14ac:dyDescent="0.3">
      <c r="A102" s="316"/>
      <c r="B102" s="351"/>
      <c r="C102" s="352"/>
      <c r="D102" s="352"/>
      <c r="E102" s="72"/>
      <c r="F102" s="73"/>
      <c r="G102" s="739"/>
      <c r="H102" s="740"/>
      <c r="I102" s="1417"/>
      <c r="J102" s="1417"/>
      <c r="K102" s="744"/>
      <c r="L102" s="745"/>
      <c r="M102" s="746"/>
    </row>
    <row r="103" spans="1:13" x14ac:dyDescent="0.25">
      <c r="A103" s="285"/>
      <c r="B103" s="353"/>
      <c r="C103" s="353"/>
      <c r="D103" s="354"/>
      <c r="E103" s="1519" t="s">
        <v>84</v>
      </c>
      <c r="F103" s="1520"/>
      <c r="G103" s="1521">
        <v>180000</v>
      </c>
      <c r="H103" s="1521">
        <f>H80+H85</f>
        <v>0</v>
      </c>
      <c r="I103" s="1418">
        <f t="shared" ref="I103:M103" si="29">I80+I85</f>
        <v>10000</v>
      </c>
      <c r="J103" s="1418">
        <f t="shared" si="29"/>
        <v>0</v>
      </c>
      <c r="K103" s="1521">
        <f t="shared" si="29"/>
        <v>0</v>
      </c>
      <c r="L103" s="1521">
        <f t="shared" si="29"/>
        <v>0</v>
      </c>
      <c r="M103" s="1521">
        <f t="shared" si="29"/>
        <v>0</v>
      </c>
    </row>
    <row r="104" spans="1:13" x14ac:dyDescent="0.25">
      <c r="A104" s="311"/>
      <c r="B104" s="265"/>
      <c r="C104" s="265"/>
      <c r="D104" s="265"/>
      <c r="E104" s="355"/>
      <c r="F104" s="5"/>
      <c r="G104" s="741"/>
      <c r="H104" s="729"/>
      <c r="I104" s="1410"/>
      <c r="J104" s="1410"/>
      <c r="K104" s="747"/>
      <c r="L104" s="748"/>
      <c r="M104" s="746"/>
    </row>
    <row r="105" spans="1:13" ht="15.75" thickBot="1" x14ac:dyDescent="0.3">
      <c r="A105" s="316"/>
      <c r="B105" s="356"/>
      <c r="C105" s="357"/>
      <c r="D105" s="357"/>
      <c r="E105" s="1522" t="s">
        <v>85</v>
      </c>
      <c r="F105" s="1523"/>
      <c r="G105" s="1524">
        <v>15795</v>
      </c>
      <c r="H105" s="1525"/>
      <c r="I105" s="1419">
        <v>16000</v>
      </c>
      <c r="J105" s="1419"/>
      <c r="K105" s="1530">
        <v>16000</v>
      </c>
      <c r="L105" s="1531">
        <v>16000</v>
      </c>
      <c r="M105" s="1532">
        <v>16000</v>
      </c>
    </row>
    <row r="106" spans="1:13" s="80" customFormat="1" ht="15.75" thickBot="1" x14ac:dyDescent="0.3">
      <c r="A106" s="358"/>
      <c r="B106" s="1383"/>
      <c r="C106" s="359"/>
      <c r="D106" s="359"/>
      <c r="E106" s="1526" t="s">
        <v>406</v>
      </c>
      <c r="F106" s="1527"/>
      <c r="G106" s="1528">
        <v>5437.95</v>
      </c>
      <c r="H106" s="1529"/>
      <c r="I106" s="1420">
        <v>6000</v>
      </c>
      <c r="J106" s="1420"/>
      <c r="K106" s="1533"/>
      <c r="L106" s="1533"/>
      <c r="M106" s="1534"/>
    </row>
    <row r="107" spans="1:13" x14ac:dyDescent="0.25">
      <c r="A107" s="358"/>
      <c r="B107" s="359"/>
      <c r="C107" s="359"/>
      <c r="D107" s="359"/>
      <c r="E107" s="360"/>
      <c r="F107" s="1539"/>
      <c r="G107" s="1540"/>
      <c r="H107" s="1540"/>
      <c r="I107" s="1541"/>
      <c r="J107" s="1542"/>
      <c r="K107" s="749"/>
      <c r="L107" s="749"/>
      <c r="M107" s="33"/>
    </row>
    <row r="108" spans="1:13" ht="15.75" thickBot="1" x14ac:dyDescent="0.3">
      <c r="A108" s="1563"/>
      <c r="B108" s="1564"/>
      <c r="C108" s="1564"/>
      <c r="D108" s="1564"/>
      <c r="E108" s="1564"/>
      <c r="F108" s="1543" t="s">
        <v>397</v>
      </c>
      <c r="G108" s="1544"/>
      <c r="H108" s="1545"/>
      <c r="I108" s="1546">
        <f>I101+I103</f>
        <v>506610</v>
      </c>
      <c r="J108" s="1547"/>
      <c r="K108" s="749"/>
      <c r="L108" s="749"/>
      <c r="M108" s="33"/>
    </row>
    <row r="109" spans="1:13" x14ac:dyDescent="0.25">
      <c r="A109" s="1564"/>
      <c r="B109" s="1564"/>
      <c r="C109" s="1564"/>
      <c r="D109" s="1564"/>
      <c r="E109" s="1564"/>
      <c r="F109" s="362"/>
      <c r="G109" s="363"/>
      <c r="H109" s="363"/>
      <c r="I109" s="363"/>
      <c r="J109" s="363"/>
      <c r="K109" s="363"/>
      <c r="L109" s="363"/>
    </row>
    <row r="110" spans="1:13" x14ac:dyDescent="0.25">
      <c r="A110" s="6"/>
      <c r="B110" s="7"/>
      <c r="C110" s="7"/>
      <c r="D110" s="7"/>
      <c r="E110" s="6"/>
      <c r="F110" s="8"/>
    </row>
    <row r="111" spans="1:13" ht="18" x14ac:dyDescent="0.25">
      <c r="A111" s="6"/>
      <c r="B111" s="7"/>
      <c r="C111" s="7"/>
      <c r="D111" s="7" t="s">
        <v>291</v>
      </c>
      <c r="E111" s="6"/>
      <c r="F111" s="684"/>
    </row>
    <row r="112" spans="1:13" ht="18" x14ac:dyDescent="0.25">
      <c r="F112" s="686"/>
      <c r="G112" s="491"/>
    </row>
    <row r="114" spans="6:6" ht="18" x14ac:dyDescent="0.25">
      <c r="F114" s="685"/>
    </row>
  </sheetData>
  <mergeCells count="4">
    <mergeCell ref="A76:F77"/>
    <mergeCell ref="A94:F95"/>
    <mergeCell ref="A108:E109"/>
    <mergeCell ref="A4:F5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7"/>
  <sheetViews>
    <sheetView topLeftCell="C1" workbookViewId="0">
      <selection activeCell="I2" sqref="I2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2.140625" customWidth="1"/>
    <col min="6" max="6" width="11.85546875" customWidth="1"/>
    <col min="7" max="7" width="13.140625" customWidth="1"/>
    <col min="8" max="8" width="8.5703125" customWidth="1"/>
    <col min="9" max="9" width="10.42578125" customWidth="1"/>
    <col min="10" max="10" width="12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  <col min="17" max="18" width="9.7109375" bestFit="1" customWidth="1"/>
  </cols>
  <sheetData>
    <row r="1" spans="1:20" s="80" customFormat="1" ht="26.25" x14ac:dyDescent="0.4">
      <c r="B1" s="163" t="s">
        <v>253</v>
      </c>
      <c r="C1" s="163"/>
      <c r="D1" s="490" t="s">
        <v>290</v>
      </c>
      <c r="E1" s="164"/>
      <c r="F1" s="490" t="s">
        <v>411</v>
      </c>
      <c r="G1" s="491"/>
      <c r="H1" s="1381"/>
    </row>
    <row r="3" spans="1:20" ht="18" x14ac:dyDescent="0.25">
      <c r="A3" s="9" t="s">
        <v>86</v>
      </c>
      <c r="B3" s="9"/>
      <c r="C3" s="9"/>
      <c r="D3" s="9"/>
      <c r="E3" s="9"/>
      <c r="F3" s="10"/>
    </row>
    <row r="4" spans="1:20" ht="16.5" thickBot="1" x14ac:dyDescent="0.3">
      <c r="A4" s="10"/>
      <c r="B4" s="10"/>
      <c r="C4" s="10"/>
      <c r="D4" s="10"/>
      <c r="E4" s="10"/>
      <c r="F4" s="10"/>
    </row>
    <row r="5" spans="1:20" x14ac:dyDescent="0.25">
      <c r="A5" s="13"/>
      <c r="B5" s="14"/>
      <c r="C5" s="14"/>
      <c r="D5" s="15"/>
      <c r="E5" s="142" t="s">
        <v>201</v>
      </c>
      <c r="F5" s="118"/>
      <c r="G5" s="117" t="s">
        <v>203</v>
      </c>
      <c r="H5" s="118"/>
      <c r="I5" s="1002" t="s">
        <v>414</v>
      </c>
      <c r="J5" s="1003"/>
      <c r="K5" s="1002" t="s">
        <v>204</v>
      </c>
      <c r="L5" s="1004"/>
      <c r="M5" s="45" t="s">
        <v>212</v>
      </c>
      <c r="N5" s="46"/>
      <c r="O5" s="47" t="s">
        <v>213</v>
      </c>
      <c r="P5" s="46"/>
      <c r="Q5" s="47" t="s">
        <v>213</v>
      </c>
      <c r="R5" s="46"/>
      <c r="S5" s="100"/>
      <c r="T5" s="100"/>
    </row>
    <row r="6" spans="1:20" ht="15.75" thickBot="1" x14ac:dyDescent="0.3">
      <c r="A6" s="16"/>
      <c r="B6" s="17"/>
      <c r="C6" s="17"/>
      <c r="D6" s="18"/>
      <c r="E6" s="140" t="s">
        <v>412</v>
      </c>
      <c r="F6" s="141"/>
      <c r="G6" s="140" t="s">
        <v>413</v>
      </c>
      <c r="H6" s="141"/>
      <c r="I6" s="1005" t="s">
        <v>202</v>
      </c>
      <c r="J6" s="1006"/>
      <c r="K6" s="1007" t="s">
        <v>415</v>
      </c>
      <c r="L6" s="1008"/>
      <c r="M6" s="48" t="s">
        <v>416</v>
      </c>
      <c r="N6" s="49"/>
      <c r="O6" s="48" t="s">
        <v>360</v>
      </c>
      <c r="P6" s="49"/>
      <c r="Q6" s="48" t="s">
        <v>417</v>
      </c>
      <c r="R6" s="49"/>
      <c r="S6" s="100"/>
      <c r="T6" s="100"/>
    </row>
    <row r="7" spans="1:20" ht="15.75" thickBot="1" x14ac:dyDescent="0.3">
      <c r="A7" s="19"/>
      <c r="B7" s="20"/>
      <c r="C7" s="20"/>
      <c r="D7" s="20"/>
      <c r="E7" s="19"/>
      <c r="F7" s="21"/>
      <c r="G7" s="22"/>
      <c r="H7" s="23"/>
      <c r="I7" s="1009"/>
      <c r="J7" s="1010"/>
      <c r="K7" s="1011"/>
      <c r="L7" s="1010"/>
      <c r="M7" s="53"/>
      <c r="N7" s="24"/>
      <c r="O7" s="28"/>
      <c r="P7" s="24"/>
      <c r="Q7" s="145"/>
      <c r="R7" s="143"/>
      <c r="S7" s="100"/>
      <c r="T7" s="100"/>
    </row>
    <row r="8" spans="1:20" x14ac:dyDescent="0.25">
      <c r="A8" s="147"/>
      <c r="B8" s="570" t="s">
        <v>87</v>
      </c>
      <c r="C8" s="147" t="s">
        <v>88</v>
      </c>
      <c r="D8" s="148" t="s">
        <v>89</v>
      </c>
      <c r="E8" s="150" t="s">
        <v>103</v>
      </c>
      <c r="F8" s="150" t="s">
        <v>104</v>
      </c>
      <c r="G8" s="150" t="s">
        <v>103</v>
      </c>
      <c r="H8" s="150" t="s">
        <v>104</v>
      </c>
      <c r="I8" s="1012" t="s">
        <v>103</v>
      </c>
      <c r="J8" s="1013" t="s">
        <v>104</v>
      </c>
      <c r="K8" s="1013" t="s">
        <v>103</v>
      </c>
      <c r="L8" s="1014" t="s">
        <v>104</v>
      </c>
      <c r="M8" s="151" t="s">
        <v>103</v>
      </c>
      <c r="N8" s="152" t="s">
        <v>104</v>
      </c>
      <c r="O8" s="151" t="s">
        <v>103</v>
      </c>
      <c r="P8" s="152" t="s">
        <v>104</v>
      </c>
      <c r="Q8" s="151" t="s">
        <v>103</v>
      </c>
      <c r="R8" s="153" t="s">
        <v>104</v>
      </c>
      <c r="S8" s="100"/>
      <c r="T8" s="100"/>
    </row>
    <row r="9" spans="1:20" ht="15.75" thickBot="1" x14ac:dyDescent="0.3">
      <c r="A9" s="149"/>
      <c r="B9" s="571" t="s">
        <v>90</v>
      </c>
      <c r="C9" s="602" t="s">
        <v>105</v>
      </c>
      <c r="D9" s="603"/>
      <c r="E9" s="604" t="s">
        <v>106</v>
      </c>
      <c r="F9" s="604" t="s">
        <v>106</v>
      </c>
      <c r="G9" s="604" t="s">
        <v>106</v>
      </c>
      <c r="H9" s="604" t="s">
        <v>106</v>
      </c>
      <c r="I9" s="1015" t="s">
        <v>106</v>
      </c>
      <c r="J9" s="1016" t="s">
        <v>106</v>
      </c>
      <c r="K9" s="1016" t="s">
        <v>106</v>
      </c>
      <c r="L9" s="1017" t="s">
        <v>106</v>
      </c>
      <c r="M9" s="605" t="s">
        <v>106</v>
      </c>
      <c r="N9" s="606" t="s">
        <v>106</v>
      </c>
      <c r="O9" s="605" t="s">
        <v>106</v>
      </c>
      <c r="P9" s="606" t="s">
        <v>106</v>
      </c>
      <c r="Q9" s="605" t="s">
        <v>106</v>
      </c>
      <c r="R9" s="651" t="s">
        <v>106</v>
      </c>
      <c r="S9" s="100"/>
      <c r="T9" s="100"/>
    </row>
    <row r="10" spans="1:20" ht="16.5" thickTop="1" thickBot="1" x14ac:dyDescent="0.3">
      <c r="A10" s="166"/>
      <c r="B10" s="26" t="s">
        <v>91</v>
      </c>
      <c r="C10" s="578"/>
      <c r="D10" s="57" t="s">
        <v>107</v>
      </c>
      <c r="E10" s="753">
        <f>E13+E16+E19+E22+E25+E28</f>
        <v>66913.919999999998</v>
      </c>
      <c r="F10" s="753">
        <f t="shared" ref="F10:H10" si="0">F13+F16+F19+F22+F25+F28</f>
        <v>158390.21</v>
      </c>
      <c r="G10" s="753">
        <f t="shared" si="0"/>
        <v>0</v>
      </c>
      <c r="H10" s="753">
        <f t="shared" si="0"/>
        <v>0</v>
      </c>
      <c r="I10" s="1018">
        <f>I13+I16+I19+I22+I25+I28</f>
        <v>74090</v>
      </c>
      <c r="J10" s="1018">
        <f t="shared" ref="J10:R10" si="1">J13+J16+J19+J22+J25+J28</f>
        <v>26000</v>
      </c>
      <c r="K10" s="1018"/>
      <c r="L10" s="1018"/>
      <c r="M10" s="797">
        <f t="shared" si="1"/>
        <v>71820</v>
      </c>
      <c r="N10" s="797">
        <f t="shared" si="1"/>
        <v>10000</v>
      </c>
      <c r="O10" s="797">
        <f t="shared" si="1"/>
        <v>71890</v>
      </c>
      <c r="P10" s="797">
        <f t="shared" si="1"/>
        <v>10000</v>
      </c>
      <c r="Q10" s="797">
        <f t="shared" si="1"/>
        <v>73910</v>
      </c>
      <c r="R10" s="797">
        <f t="shared" si="1"/>
        <v>10000</v>
      </c>
    </row>
    <row r="11" spans="1:20" x14ac:dyDescent="0.25">
      <c r="A11" s="167"/>
      <c r="B11" s="572">
        <v>1</v>
      </c>
      <c r="C11" s="573" t="s">
        <v>108</v>
      </c>
      <c r="D11" s="168"/>
      <c r="E11" s="754"/>
      <c r="F11" s="755"/>
      <c r="G11" s="756"/>
      <c r="H11" s="757"/>
      <c r="I11" s="1019"/>
      <c r="J11" s="1020"/>
      <c r="K11" s="1019"/>
      <c r="L11" s="1020"/>
      <c r="M11" s="781"/>
      <c r="N11" s="782"/>
      <c r="O11" s="781"/>
      <c r="P11" s="783"/>
      <c r="Q11" s="784"/>
      <c r="R11" s="785"/>
    </row>
    <row r="12" spans="1:20" x14ac:dyDescent="0.25">
      <c r="A12" s="169"/>
      <c r="B12" s="235"/>
      <c r="C12" s="169" t="s">
        <v>272</v>
      </c>
      <c r="D12" s="170" t="s">
        <v>109</v>
      </c>
      <c r="E12" s="758"/>
      <c r="F12" s="759"/>
      <c r="G12" s="758"/>
      <c r="H12" s="760"/>
      <c r="I12" s="1021"/>
      <c r="J12" s="1022"/>
      <c r="K12" s="1021"/>
      <c r="L12" s="1022"/>
      <c r="M12" s="786"/>
      <c r="N12" s="787"/>
      <c r="O12" s="786"/>
      <c r="P12" s="788"/>
      <c r="Q12" s="789"/>
      <c r="R12" s="790"/>
    </row>
    <row r="13" spans="1:20" x14ac:dyDescent="0.25">
      <c r="A13" s="174"/>
      <c r="B13" s="236"/>
      <c r="C13" s="239" t="s">
        <v>272</v>
      </c>
      <c r="D13" s="175" t="s">
        <v>109</v>
      </c>
      <c r="E13" s="763">
        <v>44413.31</v>
      </c>
      <c r="F13" s="764"/>
      <c r="G13" s="765"/>
      <c r="H13" s="766"/>
      <c r="I13" s="1021">
        <f>'Rozpočet na rok 2022 - výdavky'!G11</f>
        <v>48600</v>
      </c>
      <c r="J13" s="1022"/>
      <c r="K13" s="1021"/>
      <c r="L13" s="1022"/>
      <c r="M13" s="791">
        <v>47000</v>
      </c>
      <c r="N13" s="792"/>
      <c r="O13" s="791">
        <v>47000</v>
      </c>
      <c r="P13" s="793"/>
      <c r="Q13" s="791">
        <v>49000</v>
      </c>
      <c r="R13" s="792"/>
    </row>
    <row r="14" spans="1:20" x14ac:dyDescent="0.25">
      <c r="A14" s="169"/>
      <c r="B14" s="232">
        <v>2</v>
      </c>
      <c r="C14" s="574" t="s">
        <v>110</v>
      </c>
      <c r="D14" s="179"/>
      <c r="E14" s="758"/>
      <c r="F14" s="759"/>
      <c r="G14" s="769"/>
      <c r="H14" s="760"/>
      <c r="I14" s="1021"/>
      <c r="J14" s="1022"/>
      <c r="K14" s="1021"/>
      <c r="L14" s="1022"/>
      <c r="M14" s="786"/>
      <c r="N14" s="787"/>
      <c r="O14" s="786"/>
      <c r="P14" s="788"/>
      <c r="Q14" s="789"/>
      <c r="R14" s="790"/>
    </row>
    <row r="15" spans="1:20" x14ac:dyDescent="0.25">
      <c r="A15" s="169"/>
      <c r="B15" s="235"/>
      <c r="C15" s="169" t="s">
        <v>272</v>
      </c>
      <c r="D15" s="170" t="s">
        <v>109</v>
      </c>
      <c r="E15" s="758"/>
      <c r="F15" s="759"/>
      <c r="G15" s="758"/>
      <c r="H15" s="760"/>
      <c r="I15" s="1021"/>
      <c r="J15" s="1022"/>
      <c r="K15" s="1021"/>
      <c r="L15" s="1022"/>
      <c r="M15" s="786"/>
      <c r="N15" s="787"/>
      <c r="O15" s="786"/>
      <c r="P15" s="788"/>
      <c r="Q15" s="789"/>
      <c r="R15" s="790"/>
    </row>
    <row r="16" spans="1:20" x14ac:dyDescent="0.25">
      <c r="A16" s="174"/>
      <c r="B16" s="236"/>
      <c r="C16" s="239" t="s">
        <v>272</v>
      </c>
      <c r="D16" s="175" t="s">
        <v>109</v>
      </c>
      <c r="E16" s="763">
        <v>498.5</v>
      </c>
      <c r="F16" s="764"/>
      <c r="G16" s="765"/>
      <c r="H16" s="766"/>
      <c r="I16" s="1021">
        <f>'Rozpočet na rok 2022 - výdavky'!G16</f>
        <v>500</v>
      </c>
      <c r="J16" s="1022"/>
      <c r="K16" s="1021"/>
      <c r="L16" s="1022"/>
      <c r="M16" s="791">
        <v>900</v>
      </c>
      <c r="N16" s="792"/>
      <c r="O16" s="791">
        <v>900</v>
      </c>
      <c r="P16" s="793"/>
      <c r="Q16" s="791">
        <v>900</v>
      </c>
      <c r="R16" s="792"/>
    </row>
    <row r="17" spans="1:18" x14ac:dyDescent="0.25">
      <c r="A17" s="169"/>
      <c r="B17" s="232">
        <v>3</v>
      </c>
      <c r="C17" s="574" t="s">
        <v>111</v>
      </c>
      <c r="D17" s="179"/>
      <c r="E17" s="758"/>
      <c r="F17" s="759"/>
      <c r="G17" s="769"/>
      <c r="H17" s="760"/>
      <c r="I17" s="1021"/>
      <c r="J17" s="1022"/>
      <c r="K17" s="1021"/>
      <c r="L17" s="1022"/>
      <c r="M17" s="786"/>
      <c r="N17" s="787"/>
      <c r="O17" s="786"/>
      <c r="P17" s="788"/>
      <c r="Q17" s="789"/>
      <c r="R17" s="790"/>
    </row>
    <row r="18" spans="1:18" x14ac:dyDescent="0.25">
      <c r="A18" s="169"/>
      <c r="B18" s="235"/>
      <c r="C18" s="169" t="s">
        <v>268</v>
      </c>
      <c r="D18" s="170" t="s">
        <v>112</v>
      </c>
      <c r="E18" s="758"/>
      <c r="F18" s="759"/>
      <c r="G18" s="769"/>
      <c r="H18" s="759"/>
      <c r="I18" s="1021"/>
      <c r="J18" s="1022"/>
      <c r="K18" s="1021"/>
      <c r="L18" s="1022"/>
      <c r="M18" s="786"/>
      <c r="N18" s="787"/>
      <c r="O18" s="786"/>
      <c r="P18" s="788"/>
      <c r="Q18" s="789"/>
      <c r="R18" s="790"/>
    </row>
    <row r="19" spans="1:18" x14ac:dyDescent="0.25">
      <c r="A19" s="174"/>
      <c r="B19" s="236"/>
      <c r="C19" s="239" t="s">
        <v>268</v>
      </c>
      <c r="D19" s="175" t="s">
        <v>112</v>
      </c>
      <c r="E19" s="763">
        <v>0</v>
      </c>
      <c r="F19" s="764">
        <v>158390.21</v>
      </c>
      <c r="G19" s="765"/>
      <c r="H19" s="766"/>
      <c r="I19" s="1021"/>
      <c r="J19" s="1022">
        <f>'Rozpočet na rok 2022 - výdavky'!H19</f>
        <v>26000</v>
      </c>
      <c r="K19" s="1021"/>
      <c r="L19" s="1022"/>
      <c r="M19" s="791"/>
      <c r="N19" s="792">
        <v>10000</v>
      </c>
      <c r="O19" s="791"/>
      <c r="P19" s="793">
        <v>10000</v>
      </c>
      <c r="Q19" s="791"/>
      <c r="R19" s="792">
        <v>10000</v>
      </c>
    </row>
    <row r="20" spans="1:18" x14ac:dyDescent="0.25">
      <c r="A20" s="169"/>
      <c r="B20" s="232">
        <v>4</v>
      </c>
      <c r="C20" s="574" t="s">
        <v>113</v>
      </c>
      <c r="D20" s="179"/>
      <c r="E20" s="758"/>
      <c r="F20" s="759"/>
      <c r="G20" s="769"/>
      <c r="H20" s="760"/>
      <c r="I20" s="1021"/>
      <c r="J20" s="1022"/>
      <c r="K20" s="1021"/>
      <c r="L20" s="1022"/>
      <c r="M20" s="786"/>
      <c r="N20" s="787"/>
      <c r="O20" s="786"/>
      <c r="P20" s="788"/>
      <c r="Q20" s="789"/>
      <c r="R20" s="790"/>
    </row>
    <row r="21" spans="1:18" x14ac:dyDescent="0.25">
      <c r="A21" s="169"/>
      <c r="B21" s="235"/>
      <c r="C21" s="169" t="s">
        <v>272</v>
      </c>
      <c r="D21" s="170" t="s">
        <v>109</v>
      </c>
      <c r="E21" s="758"/>
      <c r="F21" s="759"/>
      <c r="G21" s="769"/>
      <c r="H21" s="760"/>
      <c r="I21" s="1021"/>
      <c r="J21" s="1022"/>
      <c r="K21" s="1021"/>
      <c r="L21" s="1022"/>
      <c r="M21" s="786"/>
      <c r="N21" s="787"/>
      <c r="O21" s="786"/>
      <c r="P21" s="788"/>
      <c r="Q21" s="789"/>
      <c r="R21" s="790"/>
    </row>
    <row r="22" spans="1:18" x14ac:dyDescent="0.25">
      <c r="A22" s="174"/>
      <c r="B22" s="236"/>
      <c r="C22" s="169" t="s">
        <v>272</v>
      </c>
      <c r="D22" s="175" t="s">
        <v>109</v>
      </c>
      <c r="E22" s="763">
        <v>2060.2399999999998</v>
      </c>
      <c r="F22" s="764"/>
      <c r="G22" s="765"/>
      <c r="H22" s="766"/>
      <c r="I22" s="1021">
        <f>'Rozpočet na rok 2022 - výdavky'!G23</f>
        <v>2210</v>
      </c>
      <c r="J22" s="1022"/>
      <c r="K22" s="1021"/>
      <c r="L22" s="1022"/>
      <c r="M22" s="791">
        <v>1920</v>
      </c>
      <c r="N22" s="792"/>
      <c r="O22" s="791">
        <v>1940</v>
      </c>
      <c r="P22" s="793"/>
      <c r="Q22" s="791">
        <v>1960</v>
      </c>
      <c r="R22" s="792"/>
    </row>
    <row r="23" spans="1:18" x14ac:dyDescent="0.25">
      <c r="A23" s="169"/>
      <c r="B23" s="232">
        <v>5</v>
      </c>
      <c r="C23" s="574" t="s">
        <v>114</v>
      </c>
      <c r="D23" s="179"/>
      <c r="E23" s="758"/>
      <c r="F23" s="759"/>
      <c r="G23" s="769"/>
      <c r="H23" s="760"/>
      <c r="I23" s="1021"/>
      <c r="J23" s="1022"/>
      <c r="K23" s="1021"/>
      <c r="L23" s="1022"/>
      <c r="M23" s="786"/>
      <c r="N23" s="787"/>
      <c r="O23" s="786"/>
      <c r="P23" s="788"/>
      <c r="Q23" s="789"/>
      <c r="R23" s="790"/>
    </row>
    <row r="24" spans="1:18" x14ac:dyDescent="0.25">
      <c r="A24" s="169"/>
      <c r="B24" s="235"/>
      <c r="C24" s="169" t="s">
        <v>274</v>
      </c>
      <c r="D24" s="170" t="s">
        <v>115</v>
      </c>
      <c r="E24" s="758"/>
      <c r="F24" s="759"/>
      <c r="G24" s="769"/>
      <c r="H24" s="760"/>
      <c r="I24" s="1021"/>
      <c r="J24" s="1022"/>
      <c r="K24" s="1021"/>
      <c r="L24" s="1022"/>
      <c r="M24" s="786"/>
      <c r="N24" s="787"/>
      <c r="O24" s="786"/>
      <c r="P24" s="788"/>
      <c r="Q24" s="789"/>
      <c r="R24" s="790"/>
    </row>
    <row r="25" spans="1:18" x14ac:dyDescent="0.25">
      <c r="A25" s="174"/>
      <c r="B25" s="236"/>
      <c r="C25" s="575" t="s">
        <v>274</v>
      </c>
      <c r="D25" s="175" t="s">
        <v>115</v>
      </c>
      <c r="E25" s="763">
        <v>1320</v>
      </c>
      <c r="F25" s="764"/>
      <c r="G25" s="765"/>
      <c r="H25" s="766"/>
      <c r="I25" s="1021">
        <f>'Rozpočet na rok 2022 - výdavky'!G27</f>
        <v>1500</v>
      </c>
      <c r="J25" s="1022"/>
      <c r="K25" s="1021"/>
      <c r="L25" s="1022"/>
      <c r="M25" s="791">
        <v>1500</v>
      </c>
      <c r="N25" s="792"/>
      <c r="O25" s="791">
        <v>1550</v>
      </c>
      <c r="P25" s="793"/>
      <c r="Q25" s="791">
        <v>1550</v>
      </c>
      <c r="R25" s="792"/>
    </row>
    <row r="26" spans="1:18" x14ac:dyDescent="0.25">
      <c r="A26" s="169"/>
      <c r="B26" s="232">
        <v>6</v>
      </c>
      <c r="C26" s="574" t="s">
        <v>116</v>
      </c>
      <c r="D26" s="170"/>
      <c r="E26" s="758"/>
      <c r="F26" s="759"/>
      <c r="G26" s="769"/>
      <c r="H26" s="760"/>
      <c r="I26" s="1021"/>
      <c r="J26" s="1022"/>
      <c r="K26" s="1021"/>
      <c r="L26" s="1022"/>
      <c r="M26" s="786"/>
      <c r="N26" s="787"/>
      <c r="O26" s="786"/>
      <c r="P26" s="788"/>
      <c r="Q26" s="789"/>
      <c r="R26" s="790"/>
    </row>
    <row r="27" spans="1:18" x14ac:dyDescent="0.25">
      <c r="A27" s="169"/>
      <c r="B27" s="235"/>
      <c r="C27" s="169" t="s">
        <v>272</v>
      </c>
      <c r="D27" s="170" t="s">
        <v>109</v>
      </c>
      <c r="E27" s="758"/>
      <c r="F27" s="759"/>
      <c r="G27" s="769"/>
      <c r="H27" s="760"/>
      <c r="I27" s="1021"/>
      <c r="J27" s="1022"/>
      <c r="K27" s="1021"/>
      <c r="L27" s="1022"/>
      <c r="M27" s="786"/>
      <c r="N27" s="787"/>
      <c r="O27" s="786"/>
      <c r="P27" s="788"/>
      <c r="Q27" s="789"/>
      <c r="R27" s="790"/>
    </row>
    <row r="28" spans="1:18" ht="15.75" thickBot="1" x14ac:dyDescent="0.3">
      <c r="A28" s="180"/>
      <c r="B28" s="228"/>
      <c r="C28" s="576" t="s">
        <v>272</v>
      </c>
      <c r="D28" s="181" t="s">
        <v>109</v>
      </c>
      <c r="E28" s="770">
        <v>18621.87</v>
      </c>
      <c r="F28" s="771"/>
      <c r="G28" s="772"/>
      <c r="H28" s="773"/>
      <c r="I28" s="1023">
        <f>'Rozpočet na rok 2022 - výdavky'!G30</f>
        <v>21280</v>
      </c>
      <c r="J28" s="1024"/>
      <c r="K28" s="1023"/>
      <c r="L28" s="1024"/>
      <c r="M28" s="794">
        <v>20500</v>
      </c>
      <c r="N28" s="795"/>
      <c r="O28" s="794">
        <v>20500</v>
      </c>
      <c r="P28" s="796"/>
      <c r="Q28" s="794">
        <v>20500</v>
      </c>
      <c r="R28" s="795"/>
    </row>
    <row r="29" spans="1:18" s="80" customFormat="1" x14ac:dyDescent="0.25">
      <c r="A29" s="194"/>
      <c r="B29" s="194"/>
      <c r="C29" s="194"/>
      <c r="D29" s="194"/>
      <c r="E29" s="195"/>
      <c r="F29" s="195"/>
      <c r="G29" s="196"/>
      <c r="H29" s="196"/>
      <c r="I29" s="195"/>
      <c r="J29" s="195"/>
      <c r="K29" s="195"/>
      <c r="L29" s="195"/>
      <c r="M29" s="197"/>
      <c r="N29" s="197"/>
      <c r="O29" s="197"/>
      <c r="P29" s="197"/>
      <c r="Q29" s="78"/>
      <c r="R29" s="78"/>
    </row>
    <row r="30" spans="1:18" ht="16.5" thickBot="1" x14ac:dyDescent="0.3">
      <c r="A30" s="10"/>
      <c r="B30" s="10"/>
      <c r="C30" s="10"/>
      <c r="D30" s="10"/>
      <c r="E30" s="10"/>
      <c r="F30" s="10"/>
      <c r="Q30" s="12"/>
      <c r="R30" s="12"/>
    </row>
    <row r="31" spans="1:18" x14ac:dyDescent="0.25">
      <c r="A31" s="13"/>
      <c r="B31" s="14"/>
      <c r="C31" s="13"/>
      <c r="D31" s="119"/>
      <c r="E31" s="142" t="s">
        <v>201</v>
      </c>
      <c r="F31" s="118"/>
      <c r="G31" s="117" t="s">
        <v>203</v>
      </c>
      <c r="H31" s="118"/>
      <c r="I31" s="1002" t="s">
        <v>414</v>
      </c>
      <c r="J31" s="1003"/>
      <c r="K31" s="1002" t="s">
        <v>204</v>
      </c>
      <c r="L31" s="1004"/>
      <c r="M31" s="45" t="s">
        <v>212</v>
      </c>
      <c r="N31" s="46"/>
      <c r="O31" s="47" t="s">
        <v>213</v>
      </c>
      <c r="P31" s="46"/>
      <c r="Q31" s="47" t="s">
        <v>213</v>
      </c>
      <c r="R31" s="46"/>
    </row>
    <row r="32" spans="1:18" ht="15.75" thickBot="1" x14ac:dyDescent="0.3">
      <c r="A32" s="16"/>
      <c r="B32" s="17"/>
      <c r="C32" s="16"/>
      <c r="D32" s="27"/>
      <c r="E32" s="140" t="s">
        <v>412</v>
      </c>
      <c r="F32" s="141"/>
      <c r="G32" s="140" t="s">
        <v>413</v>
      </c>
      <c r="H32" s="141"/>
      <c r="I32" s="1005" t="s">
        <v>202</v>
      </c>
      <c r="J32" s="1006"/>
      <c r="K32" s="1007" t="s">
        <v>415</v>
      </c>
      <c r="L32" s="1008"/>
      <c r="M32" s="48" t="s">
        <v>416</v>
      </c>
      <c r="N32" s="49"/>
      <c r="O32" s="48" t="s">
        <v>360</v>
      </c>
      <c r="P32" s="49"/>
      <c r="Q32" s="48" t="s">
        <v>417</v>
      </c>
      <c r="R32" s="49"/>
    </row>
    <row r="33" spans="1:18" ht="15.75" thickBot="1" x14ac:dyDescent="0.3">
      <c r="A33" s="89"/>
      <c r="B33" s="90"/>
      <c r="C33" s="89"/>
      <c r="D33" s="91"/>
      <c r="E33" s="89"/>
      <c r="F33" s="54"/>
      <c r="G33" s="55"/>
      <c r="H33" s="56"/>
      <c r="I33" s="1025"/>
      <c r="J33" s="1026"/>
      <c r="K33" s="1027"/>
      <c r="L33" s="1026"/>
      <c r="M33" s="36"/>
      <c r="N33" s="37"/>
      <c r="O33" s="53"/>
      <c r="P33" s="24"/>
      <c r="Q33" s="145"/>
      <c r="R33" s="143"/>
    </row>
    <row r="34" spans="1:18" ht="15.75" thickBot="1" x14ac:dyDescent="0.3">
      <c r="A34" s="147"/>
      <c r="B34" s="570" t="s">
        <v>87</v>
      </c>
      <c r="C34" s="655" t="s">
        <v>88</v>
      </c>
      <c r="D34" s="656" t="s">
        <v>89</v>
      </c>
      <c r="E34" s="657" t="s">
        <v>103</v>
      </c>
      <c r="F34" s="657" t="s">
        <v>104</v>
      </c>
      <c r="G34" s="657" t="s">
        <v>103</v>
      </c>
      <c r="H34" s="657" t="s">
        <v>104</v>
      </c>
      <c r="I34" s="1028" t="s">
        <v>103</v>
      </c>
      <c r="J34" s="1029" t="s">
        <v>104</v>
      </c>
      <c r="K34" s="1029" t="s">
        <v>103</v>
      </c>
      <c r="L34" s="1030" t="s">
        <v>104</v>
      </c>
      <c r="M34" s="658" t="s">
        <v>103</v>
      </c>
      <c r="N34" s="659" t="s">
        <v>104</v>
      </c>
      <c r="O34" s="658" t="s">
        <v>103</v>
      </c>
      <c r="P34" s="659" t="s">
        <v>104</v>
      </c>
      <c r="Q34" s="658" t="s">
        <v>103</v>
      </c>
      <c r="R34" s="660" t="s">
        <v>104</v>
      </c>
    </row>
    <row r="35" spans="1:18" ht="15.75" thickBot="1" x14ac:dyDescent="0.3">
      <c r="A35" s="149"/>
      <c r="B35" s="571" t="s">
        <v>90</v>
      </c>
      <c r="C35" s="602" t="s">
        <v>105</v>
      </c>
      <c r="D35" s="603"/>
      <c r="E35" s="652" t="s">
        <v>106</v>
      </c>
      <c r="F35" s="652" t="s">
        <v>106</v>
      </c>
      <c r="G35" s="652" t="s">
        <v>106</v>
      </c>
      <c r="H35" s="652" t="s">
        <v>106</v>
      </c>
      <c r="I35" s="1031" t="s">
        <v>106</v>
      </c>
      <c r="J35" s="1032" t="s">
        <v>106</v>
      </c>
      <c r="K35" s="1032" t="s">
        <v>106</v>
      </c>
      <c r="L35" s="1033" t="s">
        <v>106</v>
      </c>
      <c r="M35" s="653" t="s">
        <v>106</v>
      </c>
      <c r="N35" s="654" t="s">
        <v>106</v>
      </c>
      <c r="O35" s="653" t="s">
        <v>106</v>
      </c>
      <c r="P35" s="654" t="s">
        <v>106</v>
      </c>
      <c r="Q35" s="653" t="s">
        <v>106</v>
      </c>
      <c r="R35" s="671" t="s">
        <v>106</v>
      </c>
    </row>
    <row r="36" spans="1:18" ht="16.5" thickTop="1" thickBot="1" x14ac:dyDescent="0.3">
      <c r="A36" s="198"/>
      <c r="B36" s="57" t="s">
        <v>91</v>
      </c>
      <c r="C36" s="578"/>
      <c r="D36" s="57" t="s">
        <v>92</v>
      </c>
      <c r="E36" s="79">
        <f>E39+E42</f>
        <v>0</v>
      </c>
      <c r="F36" s="79">
        <f t="shared" ref="F36:H36" si="2">F39+F42</f>
        <v>0</v>
      </c>
      <c r="G36" s="79">
        <f t="shared" si="2"/>
        <v>0</v>
      </c>
      <c r="H36" s="79">
        <f t="shared" si="2"/>
        <v>0</v>
      </c>
      <c r="I36" s="1034">
        <v>0</v>
      </c>
      <c r="J36" s="1034">
        <v>0</v>
      </c>
      <c r="K36" s="1034"/>
      <c r="L36" s="1034"/>
      <c r="M36" s="727">
        <f t="shared" ref="M36:R36" si="3">M39+M42</f>
        <v>0</v>
      </c>
      <c r="N36" s="727">
        <f t="shared" si="3"/>
        <v>0</v>
      </c>
      <c r="O36" s="727">
        <f t="shared" si="3"/>
        <v>0</v>
      </c>
      <c r="P36" s="727">
        <f t="shared" si="3"/>
        <v>0</v>
      </c>
      <c r="Q36" s="727">
        <f t="shared" si="3"/>
        <v>0</v>
      </c>
      <c r="R36" s="727">
        <f t="shared" si="3"/>
        <v>0</v>
      </c>
    </row>
    <row r="37" spans="1:18" x14ac:dyDescent="0.25">
      <c r="A37" s="167"/>
      <c r="B37" s="572">
        <v>1</v>
      </c>
      <c r="C37" s="573" t="s">
        <v>117</v>
      </c>
      <c r="D37" s="168"/>
      <c r="E37" s="675"/>
      <c r="F37" s="171"/>
      <c r="G37" s="185"/>
      <c r="H37" s="186"/>
      <c r="I37" s="1035"/>
      <c r="J37" s="1036"/>
      <c r="K37" s="1037"/>
      <c r="L37" s="1038"/>
      <c r="M37" s="187"/>
      <c r="N37" s="188"/>
      <c r="O37" s="187"/>
      <c r="P37" s="577"/>
      <c r="Q37" s="607"/>
      <c r="R37" s="650"/>
    </row>
    <row r="38" spans="1:18" x14ac:dyDescent="0.25">
      <c r="A38" s="169"/>
      <c r="B38" s="235"/>
      <c r="C38" s="169" t="s">
        <v>265</v>
      </c>
      <c r="D38" s="170" t="s">
        <v>118</v>
      </c>
      <c r="E38" s="675"/>
      <c r="F38" s="171"/>
      <c r="G38" s="185"/>
      <c r="H38" s="186"/>
      <c r="I38" s="1035"/>
      <c r="J38" s="1036"/>
      <c r="K38" s="1037"/>
      <c r="L38" s="1038"/>
      <c r="M38" s="172"/>
      <c r="N38" s="173"/>
      <c r="O38" s="172"/>
      <c r="P38" s="220"/>
      <c r="Q38" s="564"/>
      <c r="R38" s="565"/>
    </row>
    <row r="39" spans="1:18" x14ac:dyDescent="0.25">
      <c r="A39" s="174"/>
      <c r="B39" s="236"/>
      <c r="C39" s="239" t="s">
        <v>265</v>
      </c>
      <c r="D39" s="175" t="s">
        <v>118</v>
      </c>
      <c r="E39" s="677">
        <v>0</v>
      </c>
      <c r="F39" s="176"/>
      <c r="G39" s="189"/>
      <c r="H39" s="190"/>
      <c r="I39" s="1035"/>
      <c r="J39" s="1036"/>
      <c r="K39" s="1037"/>
      <c r="L39" s="1038"/>
      <c r="M39" s="177"/>
      <c r="N39" s="178"/>
      <c r="O39" s="177"/>
      <c r="P39" s="562"/>
      <c r="Q39" s="566"/>
      <c r="R39" s="567"/>
    </row>
    <row r="40" spans="1:18" x14ac:dyDescent="0.25">
      <c r="A40" s="169"/>
      <c r="B40" s="232">
        <v>2</v>
      </c>
      <c r="C40" s="579" t="s">
        <v>93</v>
      </c>
      <c r="D40" s="191"/>
      <c r="E40" s="675"/>
      <c r="F40" s="171"/>
      <c r="G40" s="185"/>
      <c r="H40" s="186"/>
      <c r="I40" s="1035"/>
      <c r="J40" s="1036"/>
      <c r="K40" s="1037"/>
      <c r="L40" s="1038"/>
      <c r="M40" s="172"/>
      <c r="N40" s="173"/>
      <c r="O40" s="172"/>
      <c r="P40" s="220"/>
      <c r="Q40" s="564"/>
      <c r="R40" s="565"/>
    </row>
    <row r="41" spans="1:18" x14ac:dyDescent="0.25">
      <c r="A41" s="169"/>
      <c r="B41" s="235"/>
      <c r="C41" s="169" t="s">
        <v>265</v>
      </c>
      <c r="D41" s="170" t="s">
        <v>119</v>
      </c>
      <c r="E41" s="676"/>
      <c r="F41" s="171"/>
      <c r="G41" s="185"/>
      <c r="H41" s="186"/>
      <c r="I41" s="1035"/>
      <c r="J41" s="1036"/>
      <c r="K41" s="1037"/>
      <c r="L41" s="1038"/>
      <c r="M41" s="172"/>
      <c r="N41" s="173"/>
      <c r="O41" s="172"/>
      <c r="P41" s="220"/>
      <c r="Q41" s="564"/>
      <c r="R41" s="565"/>
    </row>
    <row r="42" spans="1:18" ht="15.75" thickBot="1" x14ac:dyDescent="0.3">
      <c r="A42" s="180"/>
      <c r="B42" s="228"/>
      <c r="C42" s="580" t="s">
        <v>265</v>
      </c>
      <c r="D42" s="181" t="s">
        <v>119</v>
      </c>
      <c r="E42" s="683">
        <v>0</v>
      </c>
      <c r="F42" s="182"/>
      <c r="G42" s="192"/>
      <c r="H42" s="193"/>
      <c r="I42" s="1039"/>
      <c r="J42" s="1040"/>
      <c r="K42" s="1041"/>
      <c r="L42" s="1042"/>
      <c r="M42" s="183"/>
      <c r="N42" s="184"/>
      <c r="O42" s="183"/>
      <c r="P42" s="563"/>
      <c r="Q42" s="679"/>
      <c r="R42" s="680"/>
    </row>
    <row r="43" spans="1:18" s="80" customFormat="1" x14ac:dyDescent="0.25">
      <c r="A43" s="194"/>
      <c r="B43" s="194"/>
      <c r="C43" s="194"/>
      <c r="D43" s="194"/>
      <c r="E43" s="195"/>
      <c r="F43" s="195"/>
      <c r="G43" s="209"/>
      <c r="H43" s="210"/>
      <c r="I43" s="195"/>
      <c r="J43" s="195"/>
      <c r="K43" s="211"/>
      <c r="L43" s="208"/>
      <c r="M43" s="197"/>
      <c r="N43" s="197"/>
      <c r="O43" s="197"/>
      <c r="P43" s="197"/>
      <c r="Q43" s="74"/>
      <c r="R43" s="74"/>
    </row>
    <row r="44" spans="1:18" ht="16.5" thickBot="1" x14ac:dyDescent="0.3">
      <c r="A44" s="10"/>
      <c r="B44" s="10"/>
      <c r="C44" s="10"/>
      <c r="D44" s="10"/>
      <c r="E44" s="10"/>
      <c r="F44" s="10"/>
    </row>
    <row r="45" spans="1:18" x14ac:dyDescent="0.25">
      <c r="A45" s="13"/>
      <c r="B45" s="14"/>
      <c r="C45" s="13"/>
      <c r="D45" s="15"/>
      <c r="E45" s="142" t="s">
        <v>201</v>
      </c>
      <c r="F45" s="118"/>
      <c r="G45" s="117" t="s">
        <v>203</v>
      </c>
      <c r="H45" s="118"/>
      <c r="I45" s="1002" t="s">
        <v>414</v>
      </c>
      <c r="J45" s="1003"/>
      <c r="K45" s="1002" t="s">
        <v>204</v>
      </c>
      <c r="L45" s="1004"/>
      <c r="M45" s="45" t="s">
        <v>212</v>
      </c>
      <c r="N45" s="46"/>
      <c r="O45" s="47" t="s">
        <v>213</v>
      </c>
      <c r="P45" s="46"/>
      <c r="Q45" s="47" t="s">
        <v>213</v>
      </c>
      <c r="R45" s="46"/>
    </row>
    <row r="46" spans="1:18" ht="15.75" thickBot="1" x14ac:dyDescent="0.3">
      <c r="A46" s="16"/>
      <c r="B46" s="17"/>
      <c r="C46" s="16"/>
      <c r="D46" s="18"/>
      <c r="E46" s="140" t="s">
        <v>412</v>
      </c>
      <c r="F46" s="141"/>
      <c r="G46" s="140" t="s">
        <v>413</v>
      </c>
      <c r="H46" s="141"/>
      <c r="I46" s="1005" t="s">
        <v>202</v>
      </c>
      <c r="J46" s="1006"/>
      <c r="K46" s="1007" t="s">
        <v>415</v>
      </c>
      <c r="L46" s="1008"/>
      <c r="M46" s="48" t="s">
        <v>416</v>
      </c>
      <c r="N46" s="49"/>
      <c r="O46" s="48" t="s">
        <v>360</v>
      </c>
      <c r="P46" s="49"/>
      <c r="Q46" s="48" t="s">
        <v>417</v>
      </c>
      <c r="R46" s="49"/>
    </row>
    <row r="47" spans="1:18" ht="15.75" thickBot="1" x14ac:dyDescent="0.3">
      <c r="A47" s="19"/>
      <c r="B47" s="20"/>
      <c r="C47" s="19"/>
      <c r="D47" s="20"/>
      <c r="E47" s="19"/>
      <c r="F47" s="21"/>
      <c r="G47" s="22"/>
      <c r="H47" s="23"/>
      <c r="I47" s="1009"/>
      <c r="J47" s="1010"/>
      <c r="K47" s="1043"/>
      <c r="L47" s="1044"/>
      <c r="M47" s="58"/>
      <c r="N47" s="50"/>
      <c r="O47" s="50"/>
      <c r="P47" s="51"/>
      <c r="Q47" s="581"/>
      <c r="R47" s="582"/>
    </row>
    <row r="48" spans="1:18" x14ac:dyDescent="0.25">
      <c r="A48" s="147"/>
      <c r="B48" s="570" t="s">
        <v>87</v>
      </c>
      <c r="C48" s="147" t="s">
        <v>88</v>
      </c>
      <c r="D48" s="148" t="s">
        <v>89</v>
      </c>
      <c r="E48" s="150" t="s">
        <v>103</v>
      </c>
      <c r="F48" s="150" t="s">
        <v>104</v>
      </c>
      <c r="G48" s="150" t="s">
        <v>103</v>
      </c>
      <c r="H48" s="150" t="s">
        <v>104</v>
      </c>
      <c r="I48" s="1012" t="s">
        <v>103</v>
      </c>
      <c r="J48" s="1013" t="s">
        <v>104</v>
      </c>
      <c r="K48" s="1013" t="s">
        <v>103</v>
      </c>
      <c r="L48" s="1014" t="s">
        <v>104</v>
      </c>
      <c r="M48" s="151" t="s">
        <v>103</v>
      </c>
      <c r="N48" s="152" t="s">
        <v>104</v>
      </c>
      <c r="O48" s="151" t="s">
        <v>103</v>
      </c>
      <c r="P48" s="152" t="s">
        <v>104</v>
      </c>
      <c r="Q48" s="151" t="s">
        <v>103</v>
      </c>
      <c r="R48" s="153" t="s">
        <v>104</v>
      </c>
    </row>
    <row r="49" spans="1:18" ht="15.75" thickBot="1" x14ac:dyDescent="0.3">
      <c r="A49" s="149"/>
      <c r="B49" s="571" t="s">
        <v>90</v>
      </c>
      <c r="C49" s="602" t="s">
        <v>105</v>
      </c>
      <c r="D49" s="603"/>
      <c r="E49" s="604" t="s">
        <v>106</v>
      </c>
      <c r="F49" s="604" t="s">
        <v>106</v>
      </c>
      <c r="G49" s="604" t="s">
        <v>106</v>
      </c>
      <c r="H49" s="604" t="s">
        <v>106</v>
      </c>
      <c r="I49" s="1015" t="s">
        <v>106</v>
      </c>
      <c r="J49" s="1016" t="s">
        <v>106</v>
      </c>
      <c r="K49" s="1016" t="s">
        <v>106</v>
      </c>
      <c r="L49" s="1017" t="s">
        <v>106</v>
      </c>
      <c r="M49" s="605" t="s">
        <v>106</v>
      </c>
      <c r="N49" s="606" t="s">
        <v>106</v>
      </c>
      <c r="O49" s="605" t="s">
        <v>106</v>
      </c>
      <c r="P49" s="606" t="s">
        <v>106</v>
      </c>
      <c r="Q49" s="605" t="s">
        <v>106</v>
      </c>
      <c r="R49" s="651" t="s">
        <v>106</v>
      </c>
    </row>
    <row r="50" spans="1:18" ht="16.5" thickTop="1" thickBot="1" x14ac:dyDescent="0.3">
      <c r="A50" s="166"/>
      <c r="B50" s="26" t="s">
        <v>91</v>
      </c>
      <c r="C50" s="578"/>
      <c r="D50" s="57" t="s">
        <v>214</v>
      </c>
      <c r="E50" s="753">
        <v>40442.1</v>
      </c>
      <c r="F50" s="753">
        <f t="shared" ref="F50:H50" si="4">F53+F57+F61</f>
        <v>2116.86</v>
      </c>
      <c r="G50" s="753">
        <f t="shared" si="4"/>
        <v>0</v>
      </c>
      <c r="H50" s="753">
        <f t="shared" si="4"/>
        <v>0</v>
      </c>
      <c r="I50" s="1018">
        <f>I53+I57+I61</f>
        <v>42320</v>
      </c>
      <c r="J50" s="1018">
        <v>0</v>
      </c>
      <c r="K50" s="1018"/>
      <c r="L50" s="1018"/>
      <c r="M50" s="797">
        <f t="shared" ref="M50:R50" si="5">M53+M57+M61</f>
        <v>37600</v>
      </c>
      <c r="N50" s="797">
        <f t="shared" si="5"/>
        <v>0</v>
      </c>
      <c r="O50" s="797">
        <f t="shared" si="5"/>
        <v>37600</v>
      </c>
      <c r="P50" s="797">
        <f t="shared" si="5"/>
        <v>0</v>
      </c>
      <c r="Q50" s="797">
        <f t="shared" si="5"/>
        <v>37600</v>
      </c>
      <c r="R50" s="797">
        <f t="shared" si="5"/>
        <v>0</v>
      </c>
    </row>
    <row r="51" spans="1:18" x14ac:dyDescent="0.25">
      <c r="A51" s="167"/>
      <c r="B51" s="572">
        <v>1</v>
      </c>
      <c r="C51" s="573" t="s">
        <v>120</v>
      </c>
      <c r="D51" s="168"/>
      <c r="E51" s="798"/>
      <c r="F51" s="799"/>
      <c r="G51" s="800"/>
      <c r="H51" s="801"/>
      <c r="I51" s="1045"/>
      <c r="J51" s="1046"/>
      <c r="K51" s="1047"/>
      <c r="L51" s="1048"/>
      <c r="M51" s="823"/>
      <c r="N51" s="824"/>
      <c r="O51" s="823"/>
      <c r="P51" s="825"/>
      <c r="Q51" s="826"/>
      <c r="R51" s="827"/>
    </row>
    <row r="52" spans="1:18" x14ac:dyDescent="0.25">
      <c r="A52" s="169"/>
      <c r="B52" s="235"/>
      <c r="C52" s="169" t="s">
        <v>272</v>
      </c>
      <c r="D52" s="170" t="s">
        <v>121</v>
      </c>
      <c r="E52" s="802"/>
      <c r="F52" s="803"/>
      <c r="G52" s="804"/>
      <c r="H52" s="805"/>
      <c r="I52" s="1049"/>
      <c r="J52" s="1050"/>
      <c r="K52" s="1051"/>
      <c r="L52" s="1022"/>
      <c r="M52" s="786"/>
      <c r="N52" s="787"/>
      <c r="O52" s="786"/>
      <c r="P52" s="788"/>
      <c r="Q52" s="789"/>
      <c r="R52" s="790"/>
    </row>
    <row r="53" spans="1:18" s="80" customFormat="1" x14ac:dyDescent="0.25">
      <c r="A53" s="174"/>
      <c r="B53" s="236"/>
      <c r="C53" s="239" t="s">
        <v>272</v>
      </c>
      <c r="D53" s="175" t="s">
        <v>260</v>
      </c>
      <c r="E53" s="806">
        <v>1550.31</v>
      </c>
      <c r="F53" s="807"/>
      <c r="G53" s="808"/>
      <c r="H53" s="809"/>
      <c r="I53" s="1049">
        <f>'Rozpočet na rok 2022 - výdavky'!G55</f>
        <v>2620</v>
      </c>
      <c r="J53" s="1050"/>
      <c r="K53" s="1051"/>
      <c r="L53" s="1022"/>
      <c r="M53" s="791">
        <v>2600</v>
      </c>
      <c r="N53" s="792"/>
      <c r="O53" s="791">
        <v>2600</v>
      </c>
      <c r="P53" s="793"/>
      <c r="Q53" s="791">
        <v>2600</v>
      </c>
      <c r="R53" s="792"/>
    </row>
    <row r="54" spans="1:18" x14ac:dyDescent="0.25">
      <c r="A54" s="169"/>
      <c r="B54" s="232">
        <v>2</v>
      </c>
      <c r="C54" s="574" t="s">
        <v>122</v>
      </c>
      <c r="D54" s="179"/>
      <c r="E54" s="810"/>
      <c r="F54" s="759"/>
      <c r="G54" s="769"/>
      <c r="H54" s="760"/>
      <c r="I54" s="1021"/>
      <c r="J54" s="1052"/>
      <c r="K54" s="1051"/>
      <c r="L54" s="1022"/>
      <c r="M54" s="786"/>
      <c r="N54" s="787"/>
      <c r="O54" s="786"/>
      <c r="P54" s="788"/>
      <c r="Q54" s="789"/>
      <c r="R54" s="790"/>
    </row>
    <row r="55" spans="1:18" x14ac:dyDescent="0.25">
      <c r="A55" s="169"/>
      <c r="B55" s="235"/>
      <c r="C55" s="169" t="s">
        <v>272</v>
      </c>
      <c r="D55" s="170" t="s">
        <v>123</v>
      </c>
      <c r="E55" s="810"/>
      <c r="F55" s="759"/>
      <c r="G55" s="769"/>
      <c r="H55" s="760"/>
      <c r="I55" s="1021"/>
      <c r="J55" s="1052"/>
      <c r="K55" s="1051"/>
      <c r="L55" s="1022"/>
      <c r="M55" s="786"/>
      <c r="N55" s="787"/>
      <c r="O55" s="786"/>
      <c r="P55" s="788"/>
      <c r="Q55" s="789"/>
      <c r="R55" s="790"/>
    </row>
    <row r="56" spans="1:18" x14ac:dyDescent="0.25">
      <c r="A56" s="199"/>
      <c r="B56" s="583"/>
      <c r="C56" s="241"/>
      <c r="D56" s="71" t="s">
        <v>124</v>
      </c>
      <c r="E56" s="811"/>
      <c r="F56" s="762"/>
      <c r="G56" s="812"/>
      <c r="H56" s="813"/>
      <c r="I56" s="1053"/>
      <c r="J56" s="1054"/>
      <c r="K56" s="1051"/>
      <c r="L56" s="1022"/>
      <c r="M56" s="786"/>
      <c r="N56" s="787"/>
      <c r="O56" s="786"/>
      <c r="P56" s="788"/>
      <c r="Q56" s="789"/>
      <c r="R56" s="790"/>
    </row>
    <row r="57" spans="1:18" s="80" customFormat="1" x14ac:dyDescent="0.25">
      <c r="A57" s="200"/>
      <c r="B57" s="584"/>
      <c r="C57" s="239" t="s">
        <v>272</v>
      </c>
      <c r="D57" s="443" t="s">
        <v>123</v>
      </c>
      <c r="E57" s="814">
        <v>35552.29</v>
      </c>
      <c r="F57" s="768">
        <v>2116.86</v>
      </c>
      <c r="G57" s="815"/>
      <c r="H57" s="816"/>
      <c r="I57" s="1053">
        <f>'Rozpočet na rok 2022 - výdavky'!G60</f>
        <v>39700</v>
      </c>
      <c r="J57" s="1054"/>
      <c r="K57" s="1051"/>
      <c r="L57" s="1022"/>
      <c r="M57" s="791">
        <v>35000</v>
      </c>
      <c r="N57" s="792"/>
      <c r="O57" s="791">
        <v>35000</v>
      </c>
      <c r="P57" s="793"/>
      <c r="Q57" s="791">
        <v>35000</v>
      </c>
      <c r="R57" s="792"/>
    </row>
    <row r="58" spans="1:18" s="80" customFormat="1" x14ac:dyDescent="0.25">
      <c r="A58" s="200"/>
      <c r="B58" s="584"/>
      <c r="C58" s="588"/>
      <c r="D58" s="443" t="s">
        <v>124</v>
      </c>
      <c r="E58" s="814"/>
      <c r="F58" s="768"/>
      <c r="G58" s="815"/>
      <c r="H58" s="816"/>
      <c r="I58" s="1053"/>
      <c r="J58" s="1054"/>
      <c r="K58" s="1051"/>
      <c r="L58" s="1022"/>
      <c r="M58" s="791"/>
      <c r="N58" s="792"/>
      <c r="O58" s="791"/>
      <c r="P58" s="793"/>
      <c r="Q58" s="791"/>
      <c r="R58" s="792"/>
    </row>
    <row r="59" spans="1:18" x14ac:dyDescent="0.25">
      <c r="A59" s="199"/>
      <c r="B59" s="585">
        <v>3</v>
      </c>
      <c r="C59" s="589" t="s">
        <v>418</v>
      </c>
      <c r="D59" s="444"/>
      <c r="E59" s="811"/>
      <c r="F59" s="762"/>
      <c r="G59" s="812"/>
      <c r="H59" s="813"/>
      <c r="I59" s="1053"/>
      <c r="J59" s="1054"/>
      <c r="K59" s="1051"/>
      <c r="L59" s="1022"/>
      <c r="M59" s="786"/>
      <c r="N59" s="787"/>
      <c r="O59" s="786"/>
      <c r="P59" s="788"/>
      <c r="Q59" s="789"/>
      <c r="R59" s="790"/>
    </row>
    <row r="60" spans="1:18" s="80" customFormat="1" x14ac:dyDescent="0.25">
      <c r="A60" s="201"/>
      <c r="B60" s="586"/>
      <c r="C60" s="241" t="s">
        <v>275</v>
      </c>
      <c r="D60" s="71" t="s">
        <v>419</v>
      </c>
      <c r="E60" s="811"/>
      <c r="F60" s="762"/>
      <c r="G60" s="817"/>
      <c r="H60" s="818"/>
      <c r="I60" s="1055"/>
      <c r="J60" s="1056"/>
      <c r="K60" s="1057"/>
      <c r="L60" s="1058"/>
      <c r="M60" s="829"/>
      <c r="N60" s="830"/>
      <c r="O60" s="829"/>
      <c r="P60" s="831"/>
      <c r="Q60" s="789"/>
      <c r="R60" s="790"/>
    </row>
    <row r="61" spans="1:18" ht="15.75" thickBot="1" x14ac:dyDescent="0.3">
      <c r="A61" s="202"/>
      <c r="B61" s="587"/>
      <c r="C61" s="590" t="s">
        <v>275</v>
      </c>
      <c r="D61" s="445" t="s">
        <v>419</v>
      </c>
      <c r="E61" s="819">
        <v>3339.5</v>
      </c>
      <c r="F61" s="820"/>
      <c r="G61" s="821"/>
      <c r="H61" s="822"/>
      <c r="I61" s="1059"/>
      <c r="J61" s="1060"/>
      <c r="K61" s="1061"/>
      <c r="L61" s="1024"/>
      <c r="M61" s="794"/>
      <c r="N61" s="795"/>
      <c r="O61" s="794"/>
      <c r="P61" s="796"/>
      <c r="Q61" s="794"/>
      <c r="R61" s="795"/>
    </row>
    <row r="62" spans="1:18" s="80" customFormat="1" x14ac:dyDescent="0.25">
      <c r="A62" s="204"/>
      <c r="B62" s="205"/>
      <c r="C62" s="204"/>
      <c r="D62" s="204"/>
      <c r="E62" s="206"/>
      <c r="F62" s="206"/>
      <c r="G62" s="207"/>
      <c r="H62" s="207"/>
      <c r="I62" s="197"/>
      <c r="J62" s="197"/>
      <c r="K62" s="208"/>
      <c r="L62" s="208"/>
      <c r="M62" s="197"/>
      <c r="N62" s="197"/>
      <c r="O62" s="197"/>
      <c r="P62" s="197"/>
      <c r="Q62" s="78"/>
      <c r="R62" s="78"/>
    </row>
    <row r="63" spans="1:18" s="80" customFormat="1" ht="15.75" thickBot="1" x14ac:dyDescent="0.3">
      <c r="A63" s="204"/>
      <c r="B63" s="205"/>
      <c r="C63" s="204"/>
      <c r="D63" s="204"/>
      <c r="E63" s="206"/>
      <c r="F63" s="206"/>
      <c r="G63" s="207"/>
      <c r="H63" s="207"/>
      <c r="I63" s="197"/>
      <c r="J63" s="197"/>
      <c r="K63" s="208"/>
      <c r="L63" s="208"/>
      <c r="M63" s="197"/>
      <c r="N63" s="197"/>
      <c r="O63" s="197"/>
      <c r="P63" s="197"/>
      <c r="Q63" s="78"/>
      <c r="R63" s="78"/>
    </row>
    <row r="64" spans="1:18" x14ac:dyDescent="0.25">
      <c r="A64" s="13"/>
      <c r="B64" s="14"/>
      <c r="C64" s="13"/>
      <c r="D64" s="15"/>
      <c r="E64" s="142" t="s">
        <v>201</v>
      </c>
      <c r="F64" s="118"/>
      <c r="G64" s="117" t="s">
        <v>203</v>
      </c>
      <c r="H64" s="118"/>
      <c r="I64" s="1002" t="s">
        <v>414</v>
      </c>
      <c r="J64" s="1003"/>
      <c r="K64" s="1002" t="s">
        <v>204</v>
      </c>
      <c r="L64" s="1004"/>
      <c r="M64" s="45" t="s">
        <v>212</v>
      </c>
      <c r="N64" s="46"/>
      <c r="O64" s="47" t="s">
        <v>213</v>
      </c>
      <c r="P64" s="46"/>
      <c r="Q64" s="47" t="s">
        <v>213</v>
      </c>
      <c r="R64" s="46"/>
    </row>
    <row r="65" spans="1:18" ht="15.75" thickBot="1" x14ac:dyDescent="0.3">
      <c r="A65" s="16"/>
      <c r="B65" s="17"/>
      <c r="C65" s="16"/>
      <c r="D65" s="18"/>
      <c r="E65" s="140" t="s">
        <v>412</v>
      </c>
      <c r="F65" s="141"/>
      <c r="G65" s="140" t="s">
        <v>413</v>
      </c>
      <c r="H65" s="141"/>
      <c r="I65" s="1005" t="s">
        <v>202</v>
      </c>
      <c r="J65" s="1006"/>
      <c r="K65" s="1007" t="s">
        <v>415</v>
      </c>
      <c r="L65" s="1008"/>
      <c r="M65" s="48" t="s">
        <v>416</v>
      </c>
      <c r="N65" s="49"/>
      <c r="O65" s="48" t="s">
        <v>360</v>
      </c>
      <c r="P65" s="49"/>
      <c r="Q65" s="48" t="s">
        <v>417</v>
      </c>
      <c r="R65" s="49"/>
    </row>
    <row r="66" spans="1:18" ht="15.75" thickBot="1" x14ac:dyDescent="0.3">
      <c r="A66" s="19"/>
      <c r="B66" s="20"/>
      <c r="C66" s="19"/>
      <c r="D66" s="20"/>
      <c r="E66" s="19"/>
      <c r="F66" s="21"/>
      <c r="G66" s="22"/>
      <c r="H66" s="23"/>
      <c r="I66" s="1009"/>
      <c r="J66" s="1010"/>
      <c r="K66" s="1043"/>
      <c r="L66" s="1044"/>
      <c r="M66" s="58"/>
      <c r="N66" s="50"/>
      <c r="O66" s="58"/>
      <c r="P66" s="51"/>
      <c r="Q66" s="581"/>
      <c r="R66" s="582"/>
    </row>
    <row r="67" spans="1:18" x14ac:dyDescent="0.25">
      <c r="A67" s="147"/>
      <c r="B67" s="570" t="s">
        <v>87</v>
      </c>
      <c r="C67" s="661" t="s">
        <v>88</v>
      </c>
      <c r="D67" s="662" t="s">
        <v>89</v>
      </c>
      <c r="E67" s="663" t="s">
        <v>103</v>
      </c>
      <c r="F67" s="663" t="s">
        <v>104</v>
      </c>
      <c r="G67" s="663" t="s">
        <v>103</v>
      </c>
      <c r="H67" s="663" t="s">
        <v>104</v>
      </c>
      <c r="I67" s="1062" t="s">
        <v>103</v>
      </c>
      <c r="J67" s="1063" t="s">
        <v>104</v>
      </c>
      <c r="K67" s="1063" t="s">
        <v>103</v>
      </c>
      <c r="L67" s="1064" t="s">
        <v>104</v>
      </c>
      <c r="M67" s="664" t="s">
        <v>103</v>
      </c>
      <c r="N67" s="665" t="s">
        <v>104</v>
      </c>
      <c r="O67" s="664" t="s">
        <v>103</v>
      </c>
      <c r="P67" s="665" t="s">
        <v>104</v>
      </c>
      <c r="Q67" s="664" t="s">
        <v>103</v>
      </c>
      <c r="R67" s="672" t="s">
        <v>104</v>
      </c>
    </row>
    <row r="68" spans="1:18" ht="15.75" thickBot="1" x14ac:dyDescent="0.3">
      <c r="A68" s="149"/>
      <c r="B68" s="571" t="s">
        <v>90</v>
      </c>
      <c r="C68" s="666" t="s">
        <v>105</v>
      </c>
      <c r="D68" s="667"/>
      <c r="E68" s="668" t="s">
        <v>106</v>
      </c>
      <c r="F68" s="668" t="s">
        <v>106</v>
      </c>
      <c r="G68" s="668" t="s">
        <v>106</v>
      </c>
      <c r="H68" s="668" t="s">
        <v>106</v>
      </c>
      <c r="I68" s="1065" t="s">
        <v>106</v>
      </c>
      <c r="J68" s="1066" t="s">
        <v>106</v>
      </c>
      <c r="K68" s="1066" t="s">
        <v>106</v>
      </c>
      <c r="L68" s="1067" t="s">
        <v>106</v>
      </c>
      <c r="M68" s="669" t="s">
        <v>106</v>
      </c>
      <c r="N68" s="670" t="s">
        <v>106</v>
      </c>
      <c r="O68" s="669" t="s">
        <v>106</v>
      </c>
      <c r="P68" s="670" t="s">
        <v>106</v>
      </c>
      <c r="Q68" s="669" t="s">
        <v>106</v>
      </c>
      <c r="R68" s="673" t="s">
        <v>106</v>
      </c>
    </row>
    <row r="69" spans="1:18" ht="16.5" thickTop="1" thickBot="1" x14ac:dyDescent="0.3">
      <c r="A69" s="166"/>
      <c r="B69" s="26" t="s">
        <v>91</v>
      </c>
      <c r="C69" s="578"/>
      <c r="D69" s="57" t="s">
        <v>94</v>
      </c>
      <c r="E69" s="753">
        <f>E72+E75+E78</f>
        <v>5474.53</v>
      </c>
      <c r="F69" s="753">
        <f t="shared" ref="F69:H69" si="6">F72+F75+F78</f>
        <v>0</v>
      </c>
      <c r="G69" s="753">
        <f t="shared" si="6"/>
        <v>0</v>
      </c>
      <c r="H69" s="753">
        <f t="shared" si="6"/>
        <v>0</v>
      </c>
      <c r="I69" s="1018">
        <f>I72+I75+I78</f>
        <v>6750</v>
      </c>
      <c r="J69" s="1018">
        <v>0</v>
      </c>
      <c r="K69" s="1018"/>
      <c r="L69" s="1018"/>
      <c r="M69" s="776">
        <f>M72+M75+M78</f>
        <v>3780</v>
      </c>
      <c r="N69" s="776">
        <f t="shared" ref="N69:R69" si="7">N72+N75+N78</f>
        <v>0</v>
      </c>
      <c r="O69" s="776">
        <f t="shared" si="7"/>
        <v>3830</v>
      </c>
      <c r="P69" s="776">
        <f t="shared" si="7"/>
        <v>0</v>
      </c>
      <c r="Q69" s="778">
        <f t="shared" si="7"/>
        <v>3880</v>
      </c>
      <c r="R69" s="778">
        <f t="shared" si="7"/>
        <v>0</v>
      </c>
    </row>
    <row r="70" spans="1:18" x14ac:dyDescent="0.25">
      <c r="A70" s="212">
        <v>1</v>
      </c>
      <c r="B70" s="591">
        <v>1</v>
      </c>
      <c r="C70" s="573" t="s">
        <v>125</v>
      </c>
      <c r="D70" s="168"/>
      <c r="E70" s="758"/>
      <c r="F70" s="759"/>
      <c r="G70" s="769"/>
      <c r="H70" s="760"/>
      <c r="I70" s="1021"/>
      <c r="J70" s="1068"/>
      <c r="K70" s="1069"/>
      <c r="L70" s="1070"/>
      <c r="M70" s="823"/>
      <c r="N70" s="824"/>
      <c r="O70" s="823"/>
      <c r="P70" s="834"/>
      <c r="Q70" s="835"/>
      <c r="R70" s="827"/>
    </row>
    <row r="71" spans="1:18" x14ac:dyDescent="0.25">
      <c r="A71" s="169"/>
      <c r="B71" s="583"/>
      <c r="C71" s="169" t="s">
        <v>276</v>
      </c>
      <c r="D71" s="170" t="s">
        <v>126</v>
      </c>
      <c r="E71" s="758"/>
      <c r="F71" s="759"/>
      <c r="G71" s="769"/>
      <c r="H71" s="760"/>
      <c r="I71" s="1021"/>
      <c r="J71" s="1068"/>
      <c r="K71" s="1071"/>
      <c r="L71" s="1068"/>
      <c r="M71" s="786"/>
      <c r="N71" s="787"/>
      <c r="O71" s="786"/>
      <c r="P71" s="836"/>
      <c r="Q71" s="837"/>
      <c r="R71" s="790"/>
    </row>
    <row r="72" spans="1:18" s="80" customFormat="1" x14ac:dyDescent="0.25">
      <c r="A72" s="174"/>
      <c r="B72" s="203"/>
      <c r="C72" s="239" t="s">
        <v>276</v>
      </c>
      <c r="D72" s="175" t="s">
        <v>126</v>
      </c>
      <c r="E72" s="763">
        <v>2407.58</v>
      </c>
      <c r="F72" s="764"/>
      <c r="G72" s="765"/>
      <c r="H72" s="766"/>
      <c r="I72" s="1021">
        <f>'Rozpočet na rok 2022 - výdavky'!G76</f>
        <v>2400</v>
      </c>
      <c r="J72" s="1068"/>
      <c r="K72" s="1071"/>
      <c r="L72" s="1068"/>
      <c r="M72" s="791">
        <v>2200</v>
      </c>
      <c r="N72" s="792"/>
      <c r="O72" s="791">
        <v>2200</v>
      </c>
      <c r="P72" s="838"/>
      <c r="Q72" s="839">
        <v>2200</v>
      </c>
      <c r="R72" s="792"/>
    </row>
    <row r="73" spans="1:18" x14ac:dyDescent="0.25">
      <c r="A73" s="169"/>
      <c r="B73" s="232">
        <v>2</v>
      </c>
      <c r="C73" s="574" t="s">
        <v>127</v>
      </c>
      <c r="D73" s="179"/>
      <c r="E73" s="758"/>
      <c r="F73" s="759"/>
      <c r="G73" s="769"/>
      <c r="H73" s="760"/>
      <c r="I73" s="1021"/>
      <c r="J73" s="1068"/>
      <c r="K73" s="1071"/>
      <c r="L73" s="1068"/>
      <c r="M73" s="786"/>
      <c r="N73" s="787"/>
      <c r="O73" s="786"/>
      <c r="P73" s="836"/>
      <c r="Q73" s="837"/>
      <c r="R73" s="790"/>
    </row>
    <row r="74" spans="1:18" x14ac:dyDescent="0.25">
      <c r="A74" s="169"/>
      <c r="B74" s="235"/>
      <c r="C74" s="169" t="s">
        <v>277</v>
      </c>
      <c r="D74" s="170" t="s">
        <v>128</v>
      </c>
      <c r="E74" s="758"/>
      <c r="F74" s="759"/>
      <c r="G74" s="769"/>
      <c r="H74" s="760"/>
      <c r="I74" s="1021"/>
      <c r="J74" s="1068"/>
      <c r="K74" s="1071"/>
      <c r="L74" s="1068"/>
      <c r="M74" s="786"/>
      <c r="N74" s="787"/>
      <c r="O74" s="786"/>
      <c r="P74" s="836"/>
      <c r="Q74" s="837"/>
      <c r="R74" s="790"/>
    </row>
    <row r="75" spans="1:18" s="80" customFormat="1" x14ac:dyDescent="0.25">
      <c r="A75" s="213"/>
      <c r="B75" s="227"/>
      <c r="C75" s="239" t="s">
        <v>277</v>
      </c>
      <c r="D75" s="214" t="s">
        <v>128</v>
      </c>
      <c r="E75" s="832">
        <v>2749</v>
      </c>
      <c r="F75" s="807"/>
      <c r="G75" s="808"/>
      <c r="H75" s="809"/>
      <c r="I75" s="1049">
        <f>'Rozpočet na rok 2022 - výdavky'!G82</f>
        <v>4070</v>
      </c>
      <c r="J75" s="1072"/>
      <c r="K75" s="1073"/>
      <c r="L75" s="1072"/>
      <c r="M75" s="791">
        <v>1300</v>
      </c>
      <c r="N75" s="792"/>
      <c r="O75" s="791">
        <v>1350</v>
      </c>
      <c r="P75" s="838"/>
      <c r="Q75" s="839">
        <v>1400</v>
      </c>
      <c r="R75" s="792"/>
    </row>
    <row r="76" spans="1:18" x14ac:dyDescent="0.25">
      <c r="A76" s="215"/>
      <c r="B76" s="592">
        <v>3</v>
      </c>
      <c r="C76" s="594" t="s">
        <v>129</v>
      </c>
      <c r="D76" s="216"/>
      <c r="E76" s="833"/>
      <c r="F76" s="803"/>
      <c r="G76" s="804"/>
      <c r="H76" s="805"/>
      <c r="I76" s="1049"/>
      <c r="J76" s="1072"/>
      <c r="K76" s="1073"/>
      <c r="L76" s="1072"/>
      <c r="M76" s="786"/>
      <c r="N76" s="787"/>
      <c r="O76" s="786"/>
      <c r="P76" s="836"/>
      <c r="Q76" s="837"/>
      <c r="R76" s="790"/>
    </row>
    <row r="77" spans="1:18" x14ac:dyDescent="0.25">
      <c r="A77" s="215"/>
      <c r="B77" s="223"/>
      <c r="C77" s="215" t="s">
        <v>275</v>
      </c>
      <c r="D77" s="217" t="s">
        <v>130</v>
      </c>
      <c r="E77" s="833"/>
      <c r="F77" s="803"/>
      <c r="G77" s="804"/>
      <c r="H77" s="805"/>
      <c r="I77" s="1049"/>
      <c r="J77" s="1072"/>
      <c r="K77" s="1073"/>
      <c r="L77" s="1072"/>
      <c r="M77" s="786"/>
      <c r="N77" s="787"/>
      <c r="O77" s="786"/>
      <c r="P77" s="836"/>
      <c r="Q77" s="837"/>
      <c r="R77" s="790"/>
    </row>
    <row r="78" spans="1:18" ht="15.75" thickBot="1" x14ac:dyDescent="0.3">
      <c r="A78" s="202"/>
      <c r="B78" s="593"/>
      <c r="C78" s="580" t="s">
        <v>275</v>
      </c>
      <c r="D78" s="226" t="s">
        <v>130</v>
      </c>
      <c r="E78" s="774">
        <v>317.95</v>
      </c>
      <c r="F78" s="775"/>
      <c r="G78" s="821"/>
      <c r="H78" s="822"/>
      <c r="I78" s="1059">
        <f>'Rozpočet na rok 2022 - výdavky'!G85</f>
        <v>280</v>
      </c>
      <c r="J78" s="1074"/>
      <c r="K78" s="1075"/>
      <c r="L78" s="1076"/>
      <c r="M78" s="794">
        <v>280</v>
      </c>
      <c r="N78" s="795"/>
      <c r="O78" s="794">
        <v>280</v>
      </c>
      <c r="P78" s="840"/>
      <c r="Q78" s="841">
        <v>280</v>
      </c>
      <c r="R78" s="795"/>
    </row>
    <row r="80" spans="1:18" ht="16.5" thickBot="1" x14ac:dyDescent="0.3">
      <c r="A80" s="10"/>
      <c r="B80" s="10"/>
      <c r="C80" s="10"/>
      <c r="D80" s="10"/>
      <c r="E80" s="10"/>
      <c r="F80" s="10"/>
    </row>
    <row r="81" spans="1:18" x14ac:dyDescent="0.25">
      <c r="A81" s="13"/>
      <c r="B81" s="13"/>
      <c r="C81" s="13"/>
      <c r="D81" s="15"/>
      <c r="E81" s="142" t="s">
        <v>201</v>
      </c>
      <c r="F81" s="118"/>
      <c r="G81" s="117" t="s">
        <v>203</v>
      </c>
      <c r="H81" s="118"/>
      <c r="I81" s="1002" t="s">
        <v>414</v>
      </c>
      <c r="J81" s="1003"/>
      <c r="K81" s="1002" t="s">
        <v>204</v>
      </c>
      <c r="L81" s="1004"/>
      <c r="M81" s="45" t="s">
        <v>212</v>
      </c>
      <c r="N81" s="46"/>
      <c r="O81" s="47" t="s">
        <v>213</v>
      </c>
      <c r="P81" s="46"/>
      <c r="Q81" s="47" t="s">
        <v>213</v>
      </c>
      <c r="R81" s="46"/>
    </row>
    <row r="82" spans="1:18" ht="15.75" thickBot="1" x14ac:dyDescent="0.3">
      <c r="A82" s="16"/>
      <c r="B82" s="16"/>
      <c r="C82" s="16"/>
      <c r="D82" s="18"/>
      <c r="E82" s="140" t="s">
        <v>412</v>
      </c>
      <c r="F82" s="141"/>
      <c r="G82" s="140" t="s">
        <v>413</v>
      </c>
      <c r="H82" s="141"/>
      <c r="I82" s="1005" t="s">
        <v>202</v>
      </c>
      <c r="J82" s="1006"/>
      <c r="K82" s="1007" t="s">
        <v>415</v>
      </c>
      <c r="L82" s="1008"/>
      <c r="M82" s="48" t="s">
        <v>416</v>
      </c>
      <c r="N82" s="49"/>
      <c r="O82" s="48" t="s">
        <v>360</v>
      </c>
      <c r="P82" s="49"/>
      <c r="Q82" s="48" t="s">
        <v>417</v>
      </c>
      <c r="R82" s="49"/>
    </row>
    <row r="83" spans="1:18" ht="15.75" thickBot="1" x14ac:dyDescent="0.3">
      <c r="A83" s="19"/>
      <c r="B83" s="19"/>
      <c r="C83" s="89"/>
      <c r="D83" s="90"/>
      <c r="E83" s="89"/>
      <c r="F83" s="54"/>
      <c r="G83" s="55"/>
      <c r="H83" s="56"/>
      <c r="I83" s="1025"/>
      <c r="J83" s="1026"/>
      <c r="K83" s="1027"/>
      <c r="L83" s="1026"/>
      <c r="M83" s="36"/>
      <c r="N83" s="37"/>
      <c r="O83" s="37"/>
      <c r="P83" s="38"/>
      <c r="Q83" s="98"/>
      <c r="R83" s="609"/>
    </row>
    <row r="84" spans="1:18" x14ac:dyDescent="0.25">
      <c r="A84" s="154"/>
      <c r="B84" s="154" t="s">
        <v>87</v>
      </c>
      <c r="C84" s="661" t="s">
        <v>88</v>
      </c>
      <c r="D84" s="662" t="s">
        <v>89</v>
      </c>
      <c r="E84" s="663" t="s">
        <v>103</v>
      </c>
      <c r="F84" s="663" t="s">
        <v>104</v>
      </c>
      <c r="G84" s="663" t="s">
        <v>103</v>
      </c>
      <c r="H84" s="663" t="s">
        <v>104</v>
      </c>
      <c r="I84" s="1062" t="s">
        <v>103</v>
      </c>
      <c r="J84" s="1063" t="s">
        <v>104</v>
      </c>
      <c r="K84" s="1063" t="s">
        <v>103</v>
      </c>
      <c r="L84" s="1064" t="s">
        <v>104</v>
      </c>
      <c r="M84" s="664" t="s">
        <v>103</v>
      </c>
      <c r="N84" s="665" t="s">
        <v>104</v>
      </c>
      <c r="O84" s="664" t="s">
        <v>103</v>
      </c>
      <c r="P84" s="665" t="s">
        <v>104</v>
      </c>
      <c r="Q84" s="664" t="s">
        <v>103</v>
      </c>
      <c r="R84" s="672" t="s">
        <v>104</v>
      </c>
    </row>
    <row r="85" spans="1:18" ht="15.75" thickBot="1" x14ac:dyDescent="0.3">
      <c r="A85" s="155"/>
      <c r="B85" s="155" t="s">
        <v>90</v>
      </c>
      <c r="C85" s="666" t="s">
        <v>105</v>
      </c>
      <c r="D85" s="667"/>
      <c r="E85" s="668" t="s">
        <v>106</v>
      </c>
      <c r="F85" s="668" t="s">
        <v>106</v>
      </c>
      <c r="G85" s="668" t="s">
        <v>106</v>
      </c>
      <c r="H85" s="668" t="s">
        <v>106</v>
      </c>
      <c r="I85" s="1065" t="s">
        <v>106</v>
      </c>
      <c r="J85" s="1066" t="s">
        <v>106</v>
      </c>
      <c r="K85" s="1066" t="s">
        <v>106</v>
      </c>
      <c r="L85" s="1067" t="s">
        <v>106</v>
      </c>
      <c r="M85" s="669" t="s">
        <v>106</v>
      </c>
      <c r="N85" s="670" t="s">
        <v>106</v>
      </c>
      <c r="O85" s="669" t="s">
        <v>106</v>
      </c>
      <c r="P85" s="670" t="s">
        <v>106</v>
      </c>
      <c r="Q85" s="669" t="s">
        <v>106</v>
      </c>
      <c r="R85" s="673" t="s">
        <v>106</v>
      </c>
    </row>
    <row r="86" spans="1:18" ht="16.5" thickTop="1" thickBot="1" x14ac:dyDescent="0.3">
      <c r="A86" s="166"/>
      <c r="B86" s="156" t="s">
        <v>91</v>
      </c>
      <c r="C86" s="578"/>
      <c r="D86" s="57" t="s">
        <v>131</v>
      </c>
      <c r="E86" s="753">
        <f>E88+E89</f>
        <v>6999.03</v>
      </c>
      <c r="F86" s="753">
        <f t="shared" ref="F86:H86" si="8">F88+F89</f>
        <v>0</v>
      </c>
      <c r="G86" s="753">
        <f t="shared" si="8"/>
        <v>0</v>
      </c>
      <c r="H86" s="753">
        <f t="shared" si="8"/>
        <v>0</v>
      </c>
      <c r="I86" s="1077">
        <f>I88+I89</f>
        <v>1550</v>
      </c>
      <c r="J86" s="1077">
        <f t="shared" ref="J86" si="9">J88+J89</f>
        <v>24000</v>
      </c>
      <c r="K86" s="1077"/>
      <c r="L86" s="1077"/>
      <c r="M86" s="843">
        <f>M88+M89</f>
        <v>4550</v>
      </c>
      <c r="N86" s="843">
        <f t="shared" ref="N86:R86" si="10">N88+N89</f>
        <v>0</v>
      </c>
      <c r="O86" s="843">
        <f t="shared" si="10"/>
        <v>4550</v>
      </c>
      <c r="P86" s="843">
        <f t="shared" si="10"/>
        <v>0</v>
      </c>
      <c r="Q86" s="1377">
        <f t="shared" si="10"/>
        <v>4550</v>
      </c>
      <c r="R86" s="1378">
        <f t="shared" si="10"/>
        <v>0</v>
      </c>
    </row>
    <row r="87" spans="1:18" x14ac:dyDescent="0.25">
      <c r="A87" s="218"/>
      <c r="B87" s="618">
        <v>1</v>
      </c>
      <c r="C87" s="573" t="s">
        <v>132</v>
      </c>
      <c r="D87" s="168"/>
      <c r="E87" s="842"/>
      <c r="F87" s="799"/>
      <c r="G87" s="842"/>
      <c r="H87" s="799"/>
      <c r="I87" s="1019"/>
      <c r="J87" s="1078"/>
      <c r="K87" s="1019"/>
      <c r="L87" s="1020"/>
      <c r="M87" s="823"/>
      <c r="N87" s="825"/>
      <c r="O87" s="823"/>
      <c r="P87" s="844"/>
      <c r="Q87" s="826"/>
      <c r="R87" s="827"/>
    </row>
    <row r="88" spans="1:18" x14ac:dyDescent="0.25">
      <c r="A88" s="219"/>
      <c r="B88" s="219"/>
      <c r="C88" s="649" t="s">
        <v>278</v>
      </c>
      <c r="D88" s="214" t="s">
        <v>133</v>
      </c>
      <c r="E88" s="833"/>
      <c r="F88" s="803"/>
      <c r="G88" s="833"/>
      <c r="H88" s="803"/>
      <c r="I88" s="1049">
        <f>'Rozpočet na rok 2022 - výdavky'!G96</f>
        <v>1550</v>
      </c>
      <c r="J88" s="1050"/>
      <c r="K88" s="1021"/>
      <c r="L88" s="1022"/>
      <c r="M88" s="791">
        <v>4550</v>
      </c>
      <c r="N88" s="793"/>
      <c r="O88" s="791">
        <v>4550</v>
      </c>
      <c r="P88" s="845"/>
      <c r="Q88" s="791">
        <v>4550</v>
      </c>
      <c r="R88" s="792"/>
    </row>
    <row r="89" spans="1:18" ht="15.75" thickBot="1" x14ac:dyDescent="0.3">
      <c r="A89" s="473"/>
      <c r="B89" s="473"/>
      <c r="C89" s="245"/>
      <c r="D89" s="1382" t="s">
        <v>420</v>
      </c>
      <c r="E89" s="774">
        <v>6999.03</v>
      </c>
      <c r="F89" s="775"/>
      <c r="G89" s="775"/>
      <c r="H89" s="775"/>
      <c r="I89" s="1059"/>
      <c r="J89" s="1060">
        <f>'Rozpočet na rok 2022 - výdavky'!H97</f>
        <v>24000</v>
      </c>
      <c r="K89" s="1023"/>
      <c r="L89" s="1024"/>
      <c r="M89" s="846"/>
      <c r="N89" s="847"/>
      <c r="O89" s="846"/>
      <c r="P89" s="848"/>
      <c r="Q89" s="849"/>
      <c r="R89" s="850"/>
    </row>
    <row r="90" spans="1:18" s="80" customFormat="1" x14ac:dyDescent="0.25">
      <c r="A90" s="204"/>
      <c r="B90" s="204"/>
      <c r="C90" s="204"/>
      <c r="D90" s="194"/>
      <c r="E90" s="206"/>
      <c r="F90" s="206"/>
      <c r="G90" s="207"/>
      <c r="H90" s="207"/>
      <c r="I90" s="197"/>
      <c r="J90" s="197"/>
      <c r="K90" s="208"/>
      <c r="L90" s="208"/>
      <c r="M90" s="197"/>
      <c r="N90" s="197"/>
      <c r="O90" s="197"/>
      <c r="P90" s="197"/>
      <c r="Q90" s="78"/>
      <c r="R90" s="78"/>
    </row>
    <row r="91" spans="1:18" s="80" customFormat="1" ht="15.75" thickBot="1" x14ac:dyDescent="0.3">
      <c r="A91" s="204"/>
      <c r="B91" s="204"/>
      <c r="C91" s="204"/>
      <c r="D91" s="194"/>
      <c r="E91" s="206"/>
      <c r="F91" s="206"/>
      <c r="G91" s="207"/>
      <c r="H91" s="207"/>
      <c r="I91" s="197"/>
      <c r="J91" s="197"/>
      <c r="K91" s="208"/>
      <c r="L91" s="208"/>
      <c r="M91" s="197"/>
      <c r="N91" s="197"/>
      <c r="O91" s="197"/>
      <c r="P91" s="197"/>
      <c r="Q91" s="78"/>
      <c r="R91" s="78"/>
    </row>
    <row r="92" spans="1:18" x14ac:dyDescent="0.25">
      <c r="A92" s="13"/>
      <c r="B92" s="14"/>
      <c r="C92" s="13"/>
      <c r="D92" s="15"/>
      <c r="E92" s="142" t="s">
        <v>201</v>
      </c>
      <c r="F92" s="118"/>
      <c r="G92" s="117" t="s">
        <v>203</v>
      </c>
      <c r="H92" s="118"/>
      <c r="I92" s="1002" t="s">
        <v>414</v>
      </c>
      <c r="J92" s="1003"/>
      <c r="K92" s="1002" t="s">
        <v>204</v>
      </c>
      <c r="L92" s="1004"/>
      <c r="M92" s="45" t="s">
        <v>212</v>
      </c>
      <c r="N92" s="46"/>
      <c r="O92" s="47" t="s">
        <v>213</v>
      </c>
      <c r="P92" s="46"/>
      <c r="Q92" s="47" t="s">
        <v>213</v>
      </c>
      <c r="R92" s="46"/>
    </row>
    <row r="93" spans="1:18" ht="15.75" thickBot="1" x14ac:dyDescent="0.3">
      <c r="A93" s="16"/>
      <c r="B93" s="17"/>
      <c r="C93" s="16"/>
      <c r="D93" s="18"/>
      <c r="E93" s="140" t="s">
        <v>412</v>
      </c>
      <c r="F93" s="141"/>
      <c r="G93" s="140" t="s">
        <v>413</v>
      </c>
      <c r="H93" s="141"/>
      <c r="I93" s="1005" t="s">
        <v>202</v>
      </c>
      <c r="J93" s="1006"/>
      <c r="K93" s="1007" t="s">
        <v>415</v>
      </c>
      <c r="L93" s="1008"/>
      <c r="M93" s="48" t="s">
        <v>416</v>
      </c>
      <c r="N93" s="49"/>
      <c r="O93" s="48" t="s">
        <v>360</v>
      </c>
      <c r="P93" s="49"/>
      <c r="Q93" s="48" t="s">
        <v>417</v>
      </c>
      <c r="R93" s="49"/>
    </row>
    <row r="94" spans="1:18" ht="15.75" thickBot="1" x14ac:dyDescent="0.3">
      <c r="A94" s="19"/>
      <c r="B94" s="20"/>
      <c r="C94" s="19"/>
      <c r="D94" s="20"/>
      <c r="E94" s="19"/>
      <c r="F94" s="21"/>
      <c r="G94" s="22"/>
      <c r="H94" s="23"/>
      <c r="I94" s="1009"/>
      <c r="J94" s="1010"/>
      <c r="K94" s="1011"/>
      <c r="L94" s="1010"/>
      <c r="M94" s="53"/>
      <c r="N94" s="28"/>
      <c r="O94" s="28"/>
      <c r="P94" s="24"/>
      <c r="Q94" s="145"/>
      <c r="R94" s="143"/>
    </row>
    <row r="95" spans="1:18" x14ac:dyDescent="0.25">
      <c r="A95" s="147"/>
      <c r="B95" s="570" t="s">
        <v>87</v>
      </c>
      <c r="C95" s="147" t="s">
        <v>88</v>
      </c>
      <c r="D95" s="148" t="s">
        <v>89</v>
      </c>
      <c r="E95" s="150" t="s">
        <v>103</v>
      </c>
      <c r="F95" s="150" t="s">
        <v>104</v>
      </c>
      <c r="G95" s="150" t="s">
        <v>103</v>
      </c>
      <c r="H95" s="150" t="s">
        <v>104</v>
      </c>
      <c r="I95" s="1012" t="s">
        <v>103</v>
      </c>
      <c r="J95" s="1013" t="s">
        <v>104</v>
      </c>
      <c r="K95" s="1013" t="s">
        <v>103</v>
      </c>
      <c r="L95" s="1014" t="s">
        <v>104</v>
      </c>
      <c r="M95" s="151" t="s">
        <v>103</v>
      </c>
      <c r="N95" s="152" t="s">
        <v>104</v>
      </c>
      <c r="O95" s="151" t="s">
        <v>103</v>
      </c>
      <c r="P95" s="152" t="s">
        <v>104</v>
      </c>
      <c r="Q95" s="151" t="s">
        <v>103</v>
      </c>
      <c r="R95" s="153" t="s">
        <v>104</v>
      </c>
    </row>
    <row r="96" spans="1:18" ht="15.75" thickBot="1" x14ac:dyDescent="0.3">
      <c r="A96" s="149"/>
      <c r="B96" s="571" t="s">
        <v>90</v>
      </c>
      <c r="C96" s="602" t="s">
        <v>105</v>
      </c>
      <c r="D96" s="603"/>
      <c r="E96" s="604" t="s">
        <v>106</v>
      </c>
      <c r="F96" s="604" t="s">
        <v>106</v>
      </c>
      <c r="G96" s="604" t="s">
        <v>106</v>
      </c>
      <c r="H96" s="604" t="s">
        <v>106</v>
      </c>
      <c r="I96" s="1015" t="s">
        <v>106</v>
      </c>
      <c r="J96" s="1016" t="s">
        <v>106</v>
      </c>
      <c r="K96" s="1016" t="s">
        <v>106</v>
      </c>
      <c r="L96" s="1017" t="s">
        <v>106</v>
      </c>
      <c r="M96" s="605" t="s">
        <v>106</v>
      </c>
      <c r="N96" s="606" t="s">
        <v>106</v>
      </c>
      <c r="O96" s="605" t="s">
        <v>106</v>
      </c>
      <c r="P96" s="606" t="s">
        <v>106</v>
      </c>
      <c r="Q96" s="605" t="s">
        <v>106</v>
      </c>
      <c r="R96" s="651" t="s">
        <v>106</v>
      </c>
    </row>
    <row r="97" spans="1:18" ht="16.5" thickTop="1" thickBot="1" x14ac:dyDescent="0.3">
      <c r="A97" s="166"/>
      <c r="B97" s="26" t="s">
        <v>91</v>
      </c>
      <c r="C97" s="578"/>
      <c r="D97" s="57" t="s">
        <v>95</v>
      </c>
      <c r="E97" s="851">
        <f>E100</f>
        <v>32384.23</v>
      </c>
      <c r="F97" s="851">
        <f t="shared" ref="F97:H97" si="11">F100</f>
        <v>0</v>
      </c>
      <c r="G97" s="851">
        <f t="shared" si="11"/>
        <v>0</v>
      </c>
      <c r="H97" s="851">
        <f t="shared" si="11"/>
        <v>0</v>
      </c>
      <c r="I97" s="1077">
        <f>I99</f>
        <v>15000</v>
      </c>
      <c r="J97" s="1077">
        <f t="shared" ref="J97" si="12">J99</f>
        <v>0</v>
      </c>
      <c r="K97" s="1077"/>
      <c r="L97" s="1077"/>
      <c r="M97" s="843">
        <f>M99</f>
        <v>25000</v>
      </c>
      <c r="N97" s="843">
        <f t="shared" ref="N97:R97" si="13">N99</f>
        <v>0</v>
      </c>
      <c r="O97" s="843">
        <f t="shared" si="13"/>
        <v>25000</v>
      </c>
      <c r="P97" s="843">
        <f t="shared" si="13"/>
        <v>0</v>
      </c>
      <c r="Q97" s="1377">
        <f t="shared" si="13"/>
        <v>25000</v>
      </c>
      <c r="R97" s="1378">
        <f t="shared" si="13"/>
        <v>0</v>
      </c>
    </row>
    <row r="98" spans="1:18" x14ac:dyDescent="0.25">
      <c r="A98" s="167"/>
      <c r="B98" s="572">
        <v>1</v>
      </c>
      <c r="C98" s="573" t="s">
        <v>134</v>
      </c>
      <c r="D98" s="222"/>
      <c r="E98" s="754"/>
      <c r="F98" s="755"/>
      <c r="G98" s="756"/>
      <c r="H98" s="757"/>
      <c r="I98" s="1019"/>
      <c r="J98" s="1020"/>
      <c r="K98" s="1079"/>
      <c r="L98" s="1080"/>
      <c r="M98" s="781"/>
      <c r="N98" s="782"/>
      <c r="O98" s="781"/>
      <c r="P98" s="783"/>
      <c r="Q98" s="852"/>
      <c r="R98" s="853"/>
    </row>
    <row r="99" spans="1:18" x14ac:dyDescent="0.25">
      <c r="A99" s="215"/>
      <c r="B99" s="223"/>
      <c r="C99" s="215" t="s">
        <v>263</v>
      </c>
      <c r="D99" s="223" t="s">
        <v>135</v>
      </c>
      <c r="E99" s="833"/>
      <c r="F99" s="803"/>
      <c r="G99" s="804"/>
      <c r="H99" s="805"/>
      <c r="I99" s="1049">
        <f>'Rozpočet na rok 2022 - výdavky'!G110</f>
        <v>15000</v>
      </c>
      <c r="J99" s="1058"/>
      <c r="K99" s="1021"/>
      <c r="L99" s="1022"/>
      <c r="M99" s="786">
        <v>25000</v>
      </c>
      <c r="N99" s="787"/>
      <c r="O99" s="786">
        <v>25000</v>
      </c>
      <c r="P99" s="788"/>
      <c r="Q99" s="789">
        <v>25000</v>
      </c>
      <c r="R99" s="790"/>
    </row>
    <row r="100" spans="1:18" ht="15.75" thickBot="1" x14ac:dyDescent="0.3">
      <c r="A100" s="202"/>
      <c r="B100" s="593"/>
      <c r="C100" s="648" t="s">
        <v>263</v>
      </c>
      <c r="D100" s="446" t="s">
        <v>135</v>
      </c>
      <c r="E100" s="774">
        <v>32384.23</v>
      </c>
      <c r="F100" s="775"/>
      <c r="G100" s="821"/>
      <c r="H100" s="822"/>
      <c r="I100" s="1081"/>
      <c r="J100" s="1082"/>
      <c r="K100" s="1083"/>
      <c r="L100" s="1084"/>
      <c r="M100" s="568"/>
      <c r="N100" s="569"/>
      <c r="O100" s="568"/>
      <c r="P100" s="678"/>
      <c r="Q100" s="568"/>
      <c r="R100" s="569"/>
    </row>
    <row r="101" spans="1:18" s="80" customFormat="1" x14ac:dyDescent="0.25">
      <c r="A101" s="204"/>
      <c r="B101" s="204"/>
      <c r="C101" s="204"/>
      <c r="D101" s="204"/>
      <c r="E101" s="206"/>
      <c r="F101" s="197"/>
      <c r="G101" s="207"/>
      <c r="H101" s="207"/>
      <c r="I101" s="197"/>
      <c r="J101" s="197"/>
      <c r="K101" s="76"/>
      <c r="L101" s="76"/>
      <c r="M101" s="197"/>
      <c r="N101" s="197"/>
      <c r="O101" s="197"/>
      <c r="P101" s="197"/>
      <c r="Q101" s="78"/>
      <c r="R101" s="78"/>
    </row>
    <row r="102" spans="1:18" s="80" customFormat="1" ht="15.75" thickBot="1" x14ac:dyDescent="0.3">
      <c r="A102" s="204"/>
      <c r="B102" s="204"/>
      <c r="C102" s="204"/>
      <c r="D102" s="204"/>
      <c r="E102" s="206"/>
      <c r="F102" s="197"/>
      <c r="G102" s="207"/>
      <c r="H102" s="207"/>
      <c r="I102" s="197"/>
      <c r="J102" s="197"/>
      <c r="K102" s="76"/>
      <c r="L102" s="76"/>
      <c r="M102" s="197"/>
      <c r="N102" s="197"/>
      <c r="O102" s="197"/>
      <c r="P102" s="197"/>
      <c r="Q102" s="78"/>
      <c r="R102" s="78"/>
    </row>
    <row r="103" spans="1:18" x14ac:dyDescent="0.25">
      <c r="A103" s="13"/>
      <c r="B103" s="14"/>
      <c r="C103" s="13"/>
      <c r="D103" s="15"/>
      <c r="E103" s="142" t="s">
        <v>201</v>
      </c>
      <c r="F103" s="118"/>
      <c r="G103" s="117" t="s">
        <v>203</v>
      </c>
      <c r="H103" s="118"/>
      <c r="I103" s="1002" t="s">
        <v>414</v>
      </c>
      <c r="J103" s="1003"/>
      <c r="K103" s="1002" t="s">
        <v>204</v>
      </c>
      <c r="L103" s="1004"/>
      <c r="M103" s="45" t="s">
        <v>212</v>
      </c>
      <c r="N103" s="46"/>
      <c r="O103" s="47" t="s">
        <v>213</v>
      </c>
      <c r="P103" s="46"/>
      <c r="Q103" s="47" t="s">
        <v>213</v>
      </c>
      <c r="R103" s="46"/>
    </row>
    <row r="104" spans="1:18" ht="15.75" thickBot="1" x14ac:dyDescent="0.3">
      <c r="A104" s="16"/>
      <c r="B104" s="17"/>
      <c r="C104" s="16"/>
      <c r="D104" s="18"/>
      <c r="E104" s="140" t="s">
        <v>412</v>
      </c>
      <c r="F104" s="141"/>
      <c r="G104" s="140" t="s">
        <v>413</v>
      </c>
      <c r="H104" s="141"/>
      <c r="I104" s="1005" t="s">
        <v>202</v>
      </c>
      <c r="J104" s="1006"/>
      <c r="K104" s="1007" t="s">
        <v>415</v>
      </c>
      <c r="L104" s="1008"/>
      <c r="M104" s="48" t="s">
        <v>416</v>
      </c>
      <c r="N104" s="49"/>
      <c r="O104" s="48" t="s">
        <v>360</v>
      </c>
      <c r="P104" s="49"/>
      <c r="Q104" s="48" t="s">
        <v>417</v>
      </c>
      <c r="R104" s="49"/>
    </row>
    <row r="105" spans="1:18" ht="15.75" thickBot="1" x14ac:dyDescent="0.3">
      <c r="A105" s="19"/>
      <c r="B105" s="20"/>
      <c r="C105" s="89"/>
      <c r="D105" s="90"/>
      <c r="E105" s="89"/>
      <c r="F105" s="54"/>
      <c r="G105" s="55"/>
      <c r="H105" s="56"/>
      <c r="I105" s="1025"/>
      <c r="J105" s="1026"/>
      <c r="K105" s="1027"/>
      <c r="L105" s="1026"/>
      <c r="M105" s="53"/>
      <c r="N105" s="24"/>
      <c r="O105" s="37"/>
      <c r="P105" s="38"/>
      <c r="Q105" s="145"/>
      <c r="R105" s="143"/>
    </row>
    <row r="106" spans="1:18" x14ac:dyDescent="0.25">
      <c r="A106" s="147"/>
      <c r="B106" s="570" t="s">
        <v>87</v>
      </c>
      <c r="C106" s="147" t="s">
        <v>88</v>
      </c>
      <c r="D106" s="148" t="s">
        <v>89</v>
      </c>
      <c r="E106" s="150" t="s">
        <v>103</v>
      </c>
      <c r="F106" s="150" t="s">
        <v>104</v>
      </c>
      <c r="G106" s="150" t="s">
        <v>103</v>
      </c>
      <c r="H106" s="150" t="s">
        <v>104</v>
      </c>
      <c r="I106" s="1012" t="s">
        <v>103</v>
      </c>
      <c r="J106" s="1013" t="s">
        <v>104</v>
      </c>
      <c r="K106" s="1013" t="s">
        <v>103</v>
      </c>
      <c r="L106" s="1014" t="s">
        <v>104</v>
      </c>
      <c r="M106" s="151" t="s">
        <v>103</v>
      </c>
      <c r="N106" s="152" t="s">
        <v>104</v>
      </c>
      <c r="O106" s="151" t="s">
        <v>103</v>
      </c>
      <c r="P106" s="152" t="s">
        <v>104</v>
      </c>
      <c r="Q106" s="151" t="s">
        <v>103</v>
      </c>
      <c r="R106" s="153" t="s">
        <v>104</v>
      </c>
    </row>
    <row r="107" spans="1:18" ht="15.75" thickBot="1" x14ac:dyDescent="0.3">
      <c r="A107" s="149"/>
      <c r="B107" s="571" t="s">
        <v>90</v>
      </c>
      <c r="C107" s="602" t="s">
        <v>105</v>
      </c>
      <c r="D107" s="603"/>
      <c r="E107" s="604" t="s">
        <v>106</v>
      </c>
      <c r="F107" s="604" t="s">
        <v>106</v>
      </c>
      <c r="G107" s="604" t="s">
        <v>106</v>
      </c>
      <c r="H107" s="604" t="s">
        <v>106</v>
      </c>
      <c r="I107" s="1015" t="s">
        <v>106</v>
      </c>
      <c r="J107" s="1016" t="s">
        <v>106</v>
      </c>
      <c r="K107" s="1016" t="s">
        <v>106</v>
      </c>
      <c r="L107" s="1017" t="s">
        <v>106</v>
      </c>
      <c r="M107" s="605" t="s">
        <v>106</v>
      </c>
      <c r="N107" s="606" t="s">
        <v>106</v>
      </c>
      <c r="O107" s="605" t="s">
        <v>106</v>
      </c>
      <c r="P107" s="606" t="s">
        <v>106</v>
      </c>
      <c r="Q107" s="605" t="s">
        <v>106</v>
      </c>
      <c r="R107" s="651" t="s">
        <v>106</v>
      </c>
    </row>
    <row r="108" spans="1:18" ht="16.5" thickTop="1" thickBot="1" x14ac:dyDescent="0.3">
      <c r="A108" s="166"/>
      <c r="B108" s="26" t="s">
        <v>91</v>
      </c>
      <c r="C108" s="578"/>
      <c r="D108" s="57" t="s">
        <v>96</v>
      </c>
      <c r="E108" s="753">
        <f>E111+E114</f>
        <v>4777.01</v>
      </c>
      <c r="F108" s="753">
        <f t="shared" ref="F108:H108" si="14">F111+F114</f>
        <v>0</v>
      </c>
      <c r="G108" s="753">
        <f t="shared" si="14"/>
        <v>0</v>
      </c>
      <c r="H108" s="753">
        <f t="shared" si="14"/>
        <v>0</v>
      </c>
      <c r="I108" s="1018">
        <f>I111+I114</f>
        <v>2337</v>
      </c>
      <c r="J108" s="1018">
        <f t="shared" ref="J108" si="15">J111+J114</f>
        <v>20000</v>
      </c>
      <c r="K108" s="1018"/>
      <c r="L108" s="1018"/>
      <c r="M108" s="776">
        <f>M111+M114</f>
        <v>840</v>
      </c>
      <c r="N108" s="776">
        <f t="shared" ref="N108:R108" si="16">N111+N114</f>
        <v>0</v>
      </c>
      <c r="O108" s="776">
        <f t="shared" si="16"/>
        <v>940</v>
      </c>
      <c r="P108" s="776">
        <f t="shared" si="16"/>
        <v>0</v>
      </c>
      <c r="Q108" s="778">
        <f t="shared" si="16"/>
        <v>1040</v>
      </c>
      <c r="R108" s="869">
        <f t="shared" si="16"/>
        <v>0</v>
      </c>
    </row>
    <row r="109" spans="1:18" x14ac:dyDescent="0.25">
      <c r="A109" s="167"/>
      <c r="B109" s="572">
        <v>1</v>
      </c>
      <c r="C109" s="573" t="s">
        <v>136</v>
      </c>
      <c r="D109" s="168"/>
      <c r="E109" s="842"/>
      <c r="F109" s="799"/>
      <c r="G109" s="800"/>
      <c r="H109" s="801"/>
      <c r="I109" s="1045"/>
      <c r="J109" s="1046"/>
      <c r="K109" s="1047"/>
      <c r="L109" s="1048"/>
      <c r="M109" s="781"/>
      <c r="N109" s="782"/>
      <c r="O109" s="781"/>
      <c r="P109" s="783"/>
      <c r="Q109" s="852"/>
      <c r="R109" s="853"/>
    </row>
    <row r="110" spans="1:18" x14ac:dyDescent="0.25">
      <c r="A110" s="215"/>
      <c r="B110" s="223"/>
      <c r="C110" s="215" t="s">
        <v>264</v>
      </c>
      <c r="D110" s="217" t="s">
        <v>137</v>
      </c>
      <c r="E110" s="833"/>
      <c r="F110" s="803"/>
      <c r="G110" s="804"/>
      <c r="H110" s="805"/>
      <c r="I110" s="1049"/>
      <c r="J110" s="1050"/>
      <c r="K110" s="1051"/>
      <c r="L110" s="1022"/>
      <c r="M110" s="786"/>
      <c r="N110" s="787"/>
      <c r="O110" s="786"/>
      <c r="P110" s="788"/>
      <c r="Q110" s="789"/>
      <c r="R110" s="790"/>
    </row>
    <row r="111" spans="1:18" s="80" customFormat="1" x14ac:dyDescent="0.25">
      <c r="A111" s="213"/>
      <c r="B111" s="227"/>
      <c r="C111" s="641" t="s">
        <v>264</v>
      </c>
      <c r="D111" s="214" t="s">
        <v>137</v>
      </c>
      <c r="E111" s="832">
        <v>4739.21</v>
      </c>
      <c r="F111" s="807"/>
      <c r="G111" s="808"/>
      <c r="H111" s="809"/>
      <c r="I111" s="1049">
        <f>'Rozpočet na rok 2022 - výdavky'!G126</f>
        <v>2300</v>
      </c>
      <c r="J111" s="1050">
        <f>'Rozpočet na rok 2022 - výdavky'!H125</f>
        <v>20000</v>
      </c>
      <c r="K111" s="1051"/>
      <c r="L111" s="1022"/>
      <c r="M111" s="791">
        <v>800</v>
      </c>
      <c r="N111" s="792"/>
      <c r="O111" s="791">
        <v>900</v>
      </c>
      <c r="P111" s="793"/>
      <c r="Q111" s="791">
        <v>1000</v>
      </c>
      <c r="R111" s="792"/>
    </row>
    <row r="112" spans="1:18" x14ac:dyDescent="0.25">
      <c r="A112" s="199"/>
      <c r="B112" s="624">
        <v>2</v>
      </c>
      <c r="C112" s="589" t="s">
        <v>206</v>
      </c>
      <c r="D112" s="444"/>
      <c r="E112" s="761"/>
      <c r="F112" s="762"/>
      <c r="G112" s="812"/>
      <c r="H112" s="813"/>
      <c r="I112" s="1053"/>
      <c r="J112" s="1054"/>
      <c r="K112" s="1051"/>
      <c r="L112" s="1022"/>
      <c r="M112" s="786"/>
      <c r="N112" s="787"/>
      <c r="O112" s="786"/>
      <c r="P112" s="788"/>
      <c r="Q112" s="789"/>
      <c r="R112" s="790"/>
    </row>
    <row r="113" spans="1:18" s="80" customFormat="1" x14ac:dyDescent="0.25">
      <c r="A113" s="224"/>
      <c r="B113" s="625"/>
      <c r="C113" s="241" t="s">
        <v>264</v>
      </c>
      <c r="D113" s="71" t="s">
        <v>205</v>
      </c>
      <c r="E113" s="854"/>
      <c r="F113" s="855"/>
      <c r="G113" s="817"/>
      <c r="H113" s="818"/>
      <c r="I113" s="1055"/>
      <c r="J113" s="1056"/>
      <c r="K113" s="1057"/>
      <c r="L113" s="1058"/>
      <c r="M113" s="829"/>
      <c r="N113" s="830"/>
      <c r="O113" s="829"/>
      <c r="P113" s="831"/>
      <c r="Q113" s="789"/>
      <c r="R113" s="790"/>
    </row>
    <row r="114" spans="1:18" ht="15.75" thickBot="1" x14ac:dyDescent="0.3">
      <c r="A114" s="225"/>
      <c r="B114" s="446"/>
      <c r="C114" s="590" t="s">
        <v>264</v>
      </c>
      <c r="D114" s="445" t="s">
        <v>205</v>
      </c>
      <c r="E114" s="774">
        <v>37.799999999999997</v>
      </c>
      <c r="F114" s="775"/>
      <c r="G114" s="856"/>
      <c r="H114" s="857"/>
      <c r="I114" s="1059">
        <f>'Rozpočet na rok 2022 - výdavky'!G127</f>
        <v>37</v>
      </c>
      <c r="J114" s="1060"/>
      <c r="K114" s="1085"/>
      <c r="L114" s="1086"/>
      <c r="M114" s="794">
        <v>40</v>
      </c>
      <c r="N114" s="795"/>
      <c r="O114" s="794">
        <v>40</v>
      </c>
      <c r="P114" s="796"/>
      <c r="Q114" s="794">
        <v>40</v>
      </c>
      <c r="R114" s="795"/>
    </row>
    <row r="115" spans="1:18" s="80" customFormat="1" x14ac:dyDescent="0.25">
      <c r="A115" s="204"/>
      <c r="B115" s="204"/>
      <c r="C115" s="204"/>
      <c r="D115" s="204"/>
      <c r="E115" s="197"/>
      <c r="F115" s="197"/>
      <c r="G115" s="76"/>
      <c r="H115" s="76"/>
      <c r="I115" s="197"/>
      <c r="J115" s="197"/>
      <c r="K115" s="76"/>
      <c r="L115" s="76"/>
      <c r="M115" s="197"/>
      <c r="N115" s="197"/>
      <c r="O115" s="197"/>
      <c r="P115" s="197"/>
      <c r="Q115" s="78"/>
      <c r="R115" s="78"/>
    </row>
    <row r="116" spans="1:18" s="80" customFormat="1" ht="15.75" thickBot="1" x14ac:dyDescent="0.3">
      <c r="A116" s="204"/>
      <c r="B116" s="204"/>
      <c r="C116" s="204"/>
      <c r="D116" s="204"/>
      <c r="E116" s="197"/>
      <c r="F116" s="197"/>
      <c r="G116" s="76"/>
      <c r="H116" s="76"/>
      <c r="I116" s="197"/>
      <c r="J116" s="197"/>
      <c r="K116" s="76"/>
      <c r="L116" s="76"/>
      <c r="M116" s="197"/>
      <c r="N116" s="197"/>
      <c r="O116" s="197"/>
      <c r="P116" s="197"/>
      <c r="Q116" s="78"/>
      <c r="R116" s="78"/>
    </row>
    <row r="117" spans="1:18" x14ac:dyDescent="0.25">
      <c r="A117" s="13"/>
      <c r="B117" s="14"/>
      <c r="C117" s="13"/>
      <c r="D117" s="15"/>
      <c r="E117" s="142" t="s">
        <v>201</v>
      </c>
      <c r="F117" s="118"/>
      <c r="G117" s="117" t="s">
        <v>203</v>
      </c>
      <c r="H117" s="118"/>
      <c r="I117" s="1002" t="s">
        <v>414</v>
      </c>
      <c r="J117" s="1003"/>
      <c r="K117" s="1002" t="s">
        <v>204</v>
      </c>
      <c r="L117" s="1004"/>
      <c r="M117" s="45" t="s">
        <v>212</v>
      </c>
      <c r="N117" s="46"/>
      <c r="O117" s="47" t="s">
        <v>213</v>
      </c>
      <c r="P117" s="46"/>
      <c r="Q117" s="47" t="s">
        <v>213</v>
      </c>
      <c r="R117" s="46"/>
    </row>
    <row r="118" spans="1:18" ht="15.75" thickBot="1" x14ac:dyDescent="0.3">
      <c r="A118" s="16"/>
      <c r="B118" s="17"/>
      <c r="C118" s="16"/>
      <c r="D118" s="18"/>
      <c r="E118" s="140" t="s">
        <v>412</v>
      </c>
      <c r="F118" s="141"/>
      <c r="G118" s="140" t="s">
        <v>413</v>
      </c>
      <c r="H118" s="141"/>
      <c r="I118" s="1005" t="s">
        <v>202</v>
      </c>
      <c r="J118" s="1006"/>
      <c r="K118" s="1007" t="s">
        <v>415</v>
      </c>
      <c r="L118" s="1008"/>
      <c r="M118" s="48" t="s">
        <v>416</v>
      </c>
      <c r="N118" s="49"/>
      <c r="O118" s="48" t="s">
        <v>360</v>
      </c>
      <c r="P118" s="49"/>
      <c r="Q118" s="48" t="s">
        <v>417</v>
      </c>
      <c r="R118" s="49"/>
    </row>
    <row r="119" spans="1:18" ht="15.75" thickBot="1" x14ac:dyDescent="0.3">
      <c r="A119" s="19"/>
      <c r="B119" s="20"/>
      <c r="C119" s="19"/>
      <c r="D119" s="20"/>
      <c r="E119" s="19"/>
      <c r="F119" s="21"/>
      <c r="G119" s="22"/>
      <c r="H119" s="23"/>
      <c r="I119" s="1009"/>
      <c r="J119" s="1010"/>
      <c r="K119" s="1011"/>
      <c r="L119" s="1010"/>
      <c r="M119" s="53"/>
      <c r="N119" s="28"/>
      <c r="O119" s="28"/>
      <c r="P119" s="24"/>
      <c r="Q119" s="98"/>
      <c r="R119" s="609"/>
    </row>
    <row r="120" spans="1:18" x14ac:dyDescent="0.25">
      <c r="A120" s="147"/>
      <c r="B120" s="570" t="s">
        <v>87</v>
      </c>
      <c r="C120" s="147" t="s">
        <v>88</v>
      </c>
      <c r="D120" s="148" t="s">
        <v>89</v>
      </c>
      <c r="E120" s="150" t="s">
        <v>103</v>
      </c>
      <c r="F120" s="150" t="s">
        <v>104</v>
      </c>
      <c r="G120" s="150" t="s">
        <v>103</v>
      </c>
      <c r="H120" s="150" t="s">
        <v>104</v>
      </c>
      <c r="I120" s="1012" t="s">
        <v>103</v>
      </c>
      <c r="J120" s="1013" t="s">
        <v>104</v>
      </c>
      <c r="K120" s="1013" t="s">
        <v>103</v>
      </c>
      <c r="L120" s="1014" t="s">
        <v>104</v>
      </c>
      <c r="M120" s="151" t="s">
        <v>103</v>
      </c>
      <c r="N120" s="152" t="s">
        <v>104</v>
      </c>
      <c r="O120" s="151" t="s">
        <v>103</v>
      </c>
      <c r="P120" s="152" t="s">
        <v>104</v>
      </c>
      <c r="Q120" s="151" t="s">
        <v>103</v>
      </c>
      <c r="R120" s="153" t="s">
        <v>104</v>
      </c>
    </row>
    <row r="121" spans="1:18" ht="15.75" thickBot="1" x14ac:dyDescent="0.3">
      <c r="A121" s="149"/>
      <c r="B121" s="571" t="s">
        <v>90</v>
      </c>
      <c r="C121" s="602" t="s">
        <v>105</v>
      </c>
      <c r="D121" s="603"/>
      <c r="E121" s="604" t="s">
        <v>106</v>
      </c>
      <c r="F121" s="604" t="s">
        <v>106</v>
      </c>
      <c r="G121" s="604" t="s">
        <v>106</v>
      </c>
      <c r="H121" s="604" t="s">
        <v>106</v>
      </c>
      <c r="I121" s="1015" t="s">
        <v>106</v>
      </c>
      <c r="J121" s="1016" t="s">
        <v>106</v>
      </c>
      <c r="K121" s="1016" t="s">
        <v>106</v>
      </c>
      <c r="L121" s="1017" t="s">
        <v>106</v>
      </c>
      <c r="M121" s="605" t="s">
        <v>106</v>
      </c>
      <c r="N121" s="606" t="s">
        <v>106</v>
      </c>
      <c r="O121" s="605" t="s">
        <v>106</v>
      </c>
      <c r="P121" s="606" t="s">
        <v>106</v>
      </c>
      <c r="Q121" s="605" t="s">
        <v>106</v>
      </c>
      <c r="R121" s="651" t="s">
        <v>106</v>
      </c>
    </row>
    <row r="122" spans="1:18" ht="16.5" thickTop="1" thickBot="1" x14ac:dyDescent="0.3">
      <c r="A122" s="166"/>
      <c r="B122" s="26" t="s">
        <v>91</v>
      </c>
      <c r="C122" s="578"/>
      <c r="D122" s="57" t="s">
        <v>215</v>
      </c>
      <c r="E122" s="753">
        <f>SUM(E125+E128+E131+E134+E135+E136+E139+E142)</f>
        <v>199084.76</v>
      </c>
      <c r="F122" s="753">
        <f t="shared" ref="F122:R122" si="17">SUM(F125+F128+F131+F134+F135+F136+F139+F142)</f>
        <v>0</v>
      </c>
      <c r="G122" s="753">
        <f t="shared" si="17"/>
        <v>0</v>
      </c>
      <c r="H122" s="753">
        <f t="shared" si="17"/>
        <v>0</v>
      </c>
      <c r="I122" s="1087">
        <v>201660</v>
      </c>
      <c r="J122" s="1087">
        <f t="shared" si="17"/>
        <v>0</v>
      </c>
      <c r="K122" s="1087"/>
      <c r="L122" s="1087"/>
      <c r="M122" s="777">
        <f t="shared" si="17"/>
        <v>203530</v>
      </c>
      <c r="N122" s="777">
        <f t="shared" si="17"/>
        <v>0</v>
      </c>
      <c r="O122" s="777">
        <f t="shared" si="17"/>
        <v>203530</v>
      </c>
      <c r="P122" s="777">
        <f t="shared" si="17"/>
        <v>0</v>
      </c>
      <c r="Q122" s="869">
        <f t="shared" si="17"/>
        <v>203530</v>
      </c>
      <c r="R122" s="779">
        <f t="shared" si="17"/>
        <v>0</v>
      </c>
    </row>
    <row r="123" spans="1:18" x14ac:dyDescent="0.25">
      <c r="A123" s="167"/>
      <c r="B123" s="572">
        <v>1</v>
      </c>
      <c r="C123" s="573" t="s">
        <v>140</v>
      </c>
      <c r="D123" s="168"/>
      <c r="E123" s="842"/>
      <c r="F123" s="799"/>
      <c r="G123" s="800"/>
      <c r="H123" s="801"/>
      <c r="I123" s="1045"/>
      <c r="J123" s="1046"/>
      <c r="K123" s="1088"/>
      <c r="L123" s="1089"/>
      <c r="M123" s="781"/>
      <c r="N123" s="782"/>
      <c r="O123" s="781"/>
      <c r="P123" s="783"/>
      <c r="Q123" s="852"/>
      <c r="R123" s="853"/>
    </row>
    <row r="124" spans="1:18" x14ac:dyDescent="0.25">
      <c r="A124" s="215"/>
      <c r="B124" s="223"/>
      <c r="C124" s="215" t="s">
        <v>280</v>
      </c>
      <c r="D124" s="1001" t="s">
        <v>141</v>
      </c>
      <c r="E124" s="833"/>
      <c r="F124" s="803"/>
      <c r="G124" s="804"/>
      <c r="H124" s="805"/>
      <c r="I124" s="1049"/>
      <c r="J124" s="1050"/>
      <c r="K124" s="1051"/>
      <c r="L124" s="1022"/>
      <c r="M124" s="786"/>
      <c r="N124" s="787"/>
      <c r="O124" s="786"/>
      <c r="P124" s="788"/>
      <c r="Q124" s="789"/>
      <c r="R124" s="790"/>
    </row>
    <row r="125" spans="1:18" s="80" customFormat="1" x14ac:dyDescent="0.25">
      <c r="A125" s="213"/>
      <c r="B125" s="227"/>
      <c r="C125" s="641" t="s">
        <v>280</v>
      </c>
      <c r="D125" s="214" t="s">
        <v>261</v>
      </c>
      <c r="E125" s="832">
        <v>86958</v>
      </c>
      <c r="F125" s="807"/>
      <c r="G125" s="808"/>
      <c r="H125" s="809"/>
      <c r="I125" s="1049">
        <v>86000</v>
      </c>
      <c r="J125" s="1050"/>
      <c r="K125" s="1051"/>
      <c r="L125" s="1022"/>
      <c r="M125" s="791">
        <v>86000</v>
      </c>
      <c r="N125" s="792"/>
      <c r="O125" s="791">
        <v>86000</v>
      </c>
      <c r="P125" s="793"/>
      <c r="Q125" s="791">
        <v>86000</v>
      </c>
      <c r="R125" s="792"/>
    </row>
    <row r="126" spans="1:18" x14ac:dyDescent="0.25">
      <c r="A126" s="199"/>
      <c r="B126" s="232">
        <v>2</v>
      </c>
      <c r="C126" s="574" t="s">
        <v>138</v>
      </c>
      <c r="D126" s="179"/>
      <c r="E126" s="761"/>
      <c r="F126" s="762"/>
      <c r="G126" s="812"/>
      <c r="H126" s="813"/>
      <c r="I126" s="1053"/>
      <c r="J126" s="1054"/>
      <c r="K126" s="1090"/>
      <c r="L126" s="1022"/>
      <c r="M126" s="786"/>
      <c r="N126" s="787"/>
      <c r="O126" s="786"/>
      <c r="P126" s="788"/>
      <c r="Q126" s="789"/>
      <c r="R126" s="790"/>
    </row>
    <row r="127" spans="1:18" x14ac:dyDescent="0.25">
      <c r="A127" s="199"/>
      <c r="B127" s="583"/>
      <c r="C127" s="241" t="s">
        <v>279</v>
      </c>
      <c r="D127" s="71" t="s">
        <v>139</v>
      </c>
      <c r="E127" s="758"/>
      <c r="F127" s="759"/>
      <c r="G127" s="769"/>
      <c r="H127" s="760"/>
      <c r="I127" s="1021"/>
      <c r="J127" s="1052"/>
      <c r="K127" s="1051"/>
      <c r="L127" s="1022"/>
      <c r="M127" s="786"/>
      <c r="N127" s="787"/>
      <c r="O127" s="786"/>
      <c r="P127" s="788"/>
      <c r="Q127" s="789"/>
      <c r="R127" s="790"/>
    </row>
    <row r="128" spans="1:18" s="80" customFormat="1" x14ac:dyDescent="0.25">
      <c r="A128" s="200"/>
      <c r="B128" s="584"/>
      <c r="C128" s="629" t="s">
        <v>279</v>
      </c>
      <c r="D128" s="443" t="s">
        <v>139</v>
      </c>
      <c r="E128" s="763">
        <v>63419.6</v>
      </c>
      <c r="F128" s="764"/>
      <c r="G128" s="765"/>
      <c r="H128" s="766"/>
      <c r="I128" s="1021">
        <f>'Rozpočet na rok 2022 - výdavky'!G139</f>
        <v>64480</v>
      </c>
      <c r="J128" s="1052"/>
      <c r="K128" s="1051"/>
      <c r="L128" s="1022"/>
      <c r="M128" s="791">
        <v>66000</v>
      </c>
      <c r="N128" s="792"/>
      <c r="O128" s="791">
        <v>66000</v>
      </c>
      <c r="P128" s="793"/>
      <c r="Q128" s="791">
        <v>66000</v>
      </c>
      <c r="R128" s="792"/>
    </row>
    <row r="129" spans="1:18" x14ac:dyDescent="0.25">
      <c r="A129" s="199"/>
      <c r="B129" s="232">
        <v>3</v>
      </c>
      <c r="C129" s="574" t="s">
        <v>142</v>
      </c>
      <c r="D129" s="179"/>
      <c r="E129" s="758"/>
      <c r="F129" s="759"/>
      <c r="G129" s="769"/>
      <c r="H129" s="760"/>
      <c r="I129" s="1021"/>
      <c r="J129" s="1052"/>
      <c r="K129" s="1051"/>
      <c r="L129" s="1022"/>
      <c r="M129" s="786"/>
      <c r="N129" s="787"/>
      <c r="O129" s="786"/>
      <c r="P129" s="788"/>
      <c r="Q129" s="789"/>
      <c r="R129" s="790"/>
    </row>
    <row r="130" spans="1:18" x14ac:dyDescent="0.25">
      <c r="A130" s="199"/>
      <c r="B130" s="583"/>
      <c r="C130" s="241" t="s">
        <v>281</v>
      </c>
      <c r="D130" s="71" t="s">
        <v>143</v>
      </c>
      <c r="E130" s="758"/>
      <c r="F130" s="759"/>
      <c r="G130" s="769"/>
      <c r="H130" s="760"/>
      <c r="I130" s="1021"/>
      <c r="J130" s="1052"/>
      <c r="K130" s="1051"/>
      <c r="L130" s="1022"/>
      <c r="M130" s="786"/>
      <c r="N130" s="787"/>
      <c r="O130" s="786"/>
      <c r="P130" s="788"/>
      <c r="Q130" s="789"/>
      <c r="R130" s="790"/>
    </row>
    <row r="131" spans="1:18" s="80" customFormat="1" x14ac:dyDescent="0.25">
      <c r="A131" s="200"/>
      <c r="B131" s="584"/>
      <c r="C131" s="629" t="s">
        <v>281</v>
      </c>
      <c r="D131" s="443" t="s">
        <v>143</v>
      </c>
      <c r="E131" s="763">
        <v>21500</v>
      </c>
      <c r="F131" s="764"/>
      <c r="G131" s="765"/>
      <c r="H131" s="766"/>
      <c r="I131" s="1021">
        <f>'Rozpočet na rok 2022 - výdavky'!G141</f>
        <v>22880</v>
      </c>
      <c r="J131" s="1052"/>
      <c r="K131" s="1051"/>
      <c r="L131" s="1022"/>
      <c r="M131" s="791">
        <v>23000</v>
      </c>
      <c r="N131" s="792"/>
      <c r="O131" s="791">
        <v>23000</v>
      </c>
      <c r="P131" s="793"/>
      <c r="Q131" s="791">
        <v>23000</v>
      </c>
      <c r="R131" s="792"/>
    </row>
    <row r="132" spans="1:18" x14ac:dyDescent="0.25">
      <c r="A132" s="199"/>
      <c r="B132" s="232">
        <v>4</v>
      </c>
      <c r="C132" s="574" t="s">
        <v>144</v>
      </c>
      <c r="D132" s="179"/>
      <c r="E132" s="758"/>
      <c r="F132" s="759"/>
      <c r="G132" s="769"/>
      <c r="H132" s="760"/>
      <c r="I132" s="1021"/>
      <c r="J132" s="1052"/>
      <c r="K132" s="1051"/>
      <c r="L132" s="1022"/>
      <c r="M132" s="786"/>
      <c r="N132" s="787"/>
      <c r="O132" s="786"/>
      <c r="P132" s="788"/>
      <c r="Q132" s="789"/>
      <c r="R132" s="790"/>
    </row>
    <row r="133" spans="1:18" x14ac:dyDescent="0.25">
      <c r="A133" s="199"/>
      <c r="B133" s="583"/>
      <c r="C133" s="241"/>
      <c r="D133" s="71" t="s">
        <v>145</v>
      </c>
      <c r="E133" s="758"/>
      <c r="F133" s="759"/>
      <c r="G133" s="769"/>
      <c r="H133" s="760"/>
      <c r="I133" s="1021"/>
      <c r="J133" s="1052"/>
      <c r="K133" s="1051"/>
      <c r="L133" s="1022"/>
      <c r="M133" s="786"/>
      <c r="N133" s="787"/>
      <c r="O133" s="786"/>
      <c r="P133" s="788"/>
      <c r="Q133" s="789"/>
      <c r="R133" s="790"/>
    </row>
    <row r="134" spans="1:18" s="80" customFormat="1" x14ac:dyDescent="0.25">
      <c r="A134" s="221"/>
      <c r="B134" s="642"/>
      <c r="C134" s="646" t="s">
        <v>282</v>
      </c>
      <c r="D134" s="447" t="s">
        <v>251</v>
      </c>
      <c r="E134" s="832">
        <v>12351.23</v>
      </c>
      <c r="F134" s="807"/>
      <c r="G134" s="808"/>
      <c r="H134" s="809"/>
      <c r="I134" s="1049">
        <f>'Rozpočet na rok 2022 - výdavky'!G143</f>
        <v>13520</v>
      </c>
      <c r="J134" s="1050"/>
      <c r="K134" s="1057"/>
      <c r="L134" s="1058"/>
      <c r="M134" s="791">
        <v>13200</v>
      </c>
      <c r="N134" s="792"/>
      <c r="O134" s="791">
        <v>13200</v>
      </c>
      <c r="P134" s="793"/>
      <c r="Q134" s="791">
        <v>13200</v>
      </c>
      <c r="R134" s="792"/>
    </row>
    <row r="135" spans="1:18" s="80" customFormat="1" x14ac:dyDescent="0.25">
      <c r="A135" s="221"/>
      <c r="B135" s="642"/>
      <c r="C135" s="646" t="s">
        <v>283</v>
      </c>
      <c r="D135" s="447" t="s">
        <v>252</v>
      </c>
      <c r="E135" s="832">
        <v>7148.77</v>
      </c>
      <c r="F135" s="807"/>
      <c r="G135" s="808"/>
      <c r="H135" s="809"/>
      <c r="I135" s="1049">
        <f>'Rozpočet na rok 2022 - výdavky'!G144</f>
        <v>7280</v>
      </c>
      <c r="J135" s="1050"/>
      <c r="K135" s="1057"/>
      <c r="L135" s="1058"/>
      <c r="M135" s="791">
        <v>7200</v>
      </c>
      <c r="N135" s="792"/>
      <c r="O135" s="791">
        <v>7200</v>
      </c>
      <c r="P135" s="793"/>
      <c r="Q135" s="791">
        <v>7200</v>
      </c>
      <c r="R135" s="792"/>
    </row>
    <row r="136" spans="1:18" s="80" customFormat="1" x14ac:dyDescent="0.25">
      <c r="A136" s="221"/>
      <c r="B136" s="642"/>
      <c r="C136" s="681" t="s">
        <v>282</v>
      </c>
      <c r="D136" s="682" t="s">
        <v>296</v>
      </c>
      <c r="E136" s="858">
        <v>5965.16</v>
      </c>
      <c r="F136" s="859"/>
      <c r="G136" s="860"/>
      <c r="H136" s="861"/>
      <c r="I136" s="862">
        <f>'Rozpočet na rok 2022 - výdavky'!G150</f>
        <v>5200</v>
      </c>
      <c r="J136" s="863"/>
      <c r="K136" s="864"/>
      <c r="L136" s="865"/>
      <c r="M136" s="866">
        <v>8130</v>
      </c>
      <c r="N136" s="867"/>
      <c r="O136" s="866">
        <v>8130</v>
      </c>
      <c r="P136" s="868"/>
      <c r="Q136" s="866">
        <v>8130</v>
      </c>
      <c r="R136" s="867"/>
    </row>
    <row r="137" spans="1:18" x14ac:dyDescent="0.25">
      <c r="A137" s="201"/>
      <c r="B137" s="643">
        <v>5</v>
      </c>
      <c r="C137" s="594" t="s">
        <v>138</v>
      </c>
      <c r="D137" s="216"/>
      <c r="E137" s="833"/>
      <c r="F137" s="803"/>
      <c r="G137" s="804"/>
      <c r="H137" s="805"/>
      <c r="I137" s="1049"/>
      <c r="J137" s="1050"/>
      <c r="K137" s="1057"/>
      <c r="L137" s="1058"/>
      <c r="M137" s="786"/>
      <c r="N137" s="787"/>
      <c r="O137" s="786"/>
      <c r="P137" s="788"/>
      <c r="Q137" s="789"/>
      <c r="R137" s="790"/>
    </row>
    <row r="138" spans="1:18" x14ac:dyDescent="0.25">
      <c r="A138" s="199"/>
      <c r="B138" s="583"/>
      <c r="C138" s="169" t="s">
        <v>279</v>
      </c>
      <c r="D138" s="170" t="s">
        <v>146</v>
      </c>
      <c r="E138" s="761"/>
      <c r="F138" s="762"/>
      <c r="G138" s="812"/>
      <c r="H138" s="813"/>
      <c r="I138" s="1053"/>
      <c r="J138" s="1054"/>
      <c r="K138" s="1090"/>
      <c r="L138" s="1091"/>
      <c r="M138" s="786"/>
      <c r="N138" s="787"/>
      <c r="O138" s="786"/>
      <c r="P138" s="788"/>
      <c r="Q138" s="789"/>
      <c r="R138" s="790"/>
    </row>
    <row r="139" spans="1:18" s="80" customFormat="1" x14ac:dyDescent="0.25">
      <c r="A139" s="200"/>
      <c r="B139" s="584"/>
      <c r="C139" s="575" t="s">
        <v>279</v>
      </c>
      <c r="D139" s="175" t="s">
        <v>146</v>
      </c>
      <c r="E139" s="767">
        <v>1742</v>
      </c>
      <c r="F139" s="768"/>
      <c r="G139" s="815"/>
      <c r="H139" s="816"/>
      <c r="I139" s="1053">
        <v>1300</v>
      </c>
      <c r="J139" s="1054"/>
      <c r="K139" s="1090"/>
      <c r="L139" s="1091"/>
      <c r="M139" s="791"/>
      <c r="N139" s="792"/>
      <c r="O139" s="791"/>
      <c r="P139" s="793"/>
      <c r="Q139" s="791"/>
      <c r="R139" s="792"/>
    </row>
    <row r="140" spans="1:18" x14ac:dyDescent="0.25">
      <c r="A140" s="199"/>
      <c r="B140" s="585">
        <v>6</v>
      </c>
      <c r="C140" s="574" t="s">
        <v>140</v>
      </c>
      <c r="D140" s="179"/>
      <c r="E140" s="761"/>
      <c r="F140" s="762"/>
      <c r="G140" s="812"/>
      <c r="H140" s="813"/>
      <c r="I140" s="1053"/>
      <c r="J140" s="1054"/>
      <c r="K140" s="1090"/>
      <c r="L140" s="1091"/>
      <c r="M140" s="786"/>
      <c r="N140" s="787"/>
      <c r="O140" s="786"/>
      <c r="P140" s="788"/>
      <c r="Q140" s="789"/>
      <c r="R140" s="790"/>
    </row>
    <row r="141" spans="1:18" x14ac:dyDescent="0.25">
      <c r="A141" s="199"/>
      <c r="B141" s="644"/>
      <c r="C141" s="169" t="s">
        <v>280</v>
      </c>
      <c r="D141" s="170" t="s">
        <v>211</v>
      </c>
      <c r="E141" s="761">
        <v>832</v>
      </c>
      <c r="F141" s="762"/>
      <c r="G141" s="812"/>
      <c r="H141" s="813"/>
      <c r="I141" s="1053">
        <v>1000</v>
      </c>
      <c r="J141" s="1054"/>
      <c r="K141" s="1090"/>
      <c r="L141" s="1091"/>
      <c r="M141" s="786"/>
      <c r="N141" s="787"/>
      <c r="O141" s="786"/>
      <c r="P141" s="788"/>
      <c r="Q141" s="789"/>
      <c r="R141" s="790"/>
    </row>
    <row r="142" spans="1:18" s="80" customFormat="1" ht="15.75" thickBot="1" x14ac:dyDescent="0.3">
      <c r="A142" s="202"/>
      <c r="B142" s="645"/>
      <c r="C142" s="647" t="s">
        <v>280</v>
      </c>
      <c r="D142" s="181" t="s">
        <v>211</v>
      </c>
      <c r="E142" s="774"/>
      <c r="F142" s="775"/>
      <c r="G142" s="821"/>
      <c r="H142" s="822"/>
      <c r="I142" s="1059"/>
      <c r="J142" s="1060"/>
      <c r="K142" s="1092"/>
      <c r="L142" s="1086"/>
      <c r="M142" s="794"/>
      <c r="N142" s="795"/>
      <c r="O142" s="794"/>
      <c r="P142" s="796"/>
      <c r="Q142" s="794"/>
      <c r="R142" s="795"/>
    </row>
    <row r="144" spans="1:18" ht="18.75" thickBot="1" x14ac:dyDescent="0.3">
      <c r="A144" s="9" t="s">
        <v>147</v>
      </c>
      <c r="B144" s="9"/>
      <c r="C144" s="9"/>
      <c r="D144" s="9"/>
      <c r="E144" s="9"/>
      <c r="F144" s="10"/>
    </row>
    <row r="145" spans="1:18" x14ac:dyDescent="0.25">
      <c r="A145" s="13"/>
      <c r="B145" s="14"/>
      <c r="C145" s="13"/>
      <c r="D145" s="15"/>
      <c r="E145" s="142" t="s">
        <v>201</v>
      </c>
      <c r="F145" s="118"/>
      <c r="G145" s="117" t="s">
        <v>203</v>
      </c>
      <c r="H145" s="118"/>
      <c r="I145" s="1002" t="s">
        <v>414</v>
      </c>
      <c r="J145" s="1003"/>
      <c r="K145" s="1002" t="s">
        <v>204</v>
      </c>
      <c r="L145" s="1004"/>
      <c r="M145" s="45" t="s">
        <v>212</v>
      </c>
      <c r="N145" s="46"/>
      <c r="O145" s="47" t="s">
        <v>213</v>
      </c>
      <c r="P145" s="46"/>
      <c r="Q145" s="47" t="s">
        <v>213</v>
      </c>
      <c r="R145" s="46"/>
    </row>
    <row r="146" spans="1:18" ht="15.75" thickBot="1" x14ac:dyDescent="0.3">
      <c r="A146" s="16"/>
      <c r="B146" s="17"/>
      <c r="C146" s="16"/>
      <c r="D146" s="18"/>
      <c r="E146" s="140" t="s">
        <v>412</v>
      </c>
      <c r="F146" s="141"/>
      <c r="G146" s="140" t="s">
        <v>413</v>
      </c>
      <c r="H146" s="141"/>
      <c r="I146" s="1005" t="s">
        <v>202</v>
      </c>
      <c r="J146" s="1006"/>
      <c r="K146" s="1007" t="s">
        <v>415</v>
      </c>
      <c r="L146" s="1008"/>
      <c r="M146" s="48" t="s">
        <v>416</v>
      </c>
      <c r="N146" s="49"/>
      <c r="O146" s="48" t="s">
        <v>360</v>
      </c>
      <c r="P146" s="49"/>
      <c r="Q146" s="48" t="s">
        <v>417</v>
      </c>
      <c r="R146" s="49"/>
    </row>
    <row r="147" spans="1:18" ht="15.75" thickBot="1" x14ac:dyDescent="0.3">
      <c r="A147" s="19"/>
      <c r="B147" s="20"/>
      <c r="C147" s="19"/>
      <c r="D147" s="20"/>
      <c r="E147" s="19"/>
      <c r="F147" s="21"/>
      <c r="G147" s="22"/>
      <c r="H147" s="23"/>
      <c r="I147" s="1009"/>
      <c r="J147" s="1010"/>
      <c r="K147" s="1011"/>
      <c r="L147" s="1010"/>
      <c r="M147" s="53"/>
      <c r="N147" s="28"/>
      <c r="O147" s="28"/>
      <c r="P147" s="24"/>
      <c r="Q147" s="145"/>
      <c r="R147" s="143"/>
    </row>
    <row r="148" spans="1:18" x14ac:dyDescent="0.25">
      <c r="A148" s="147"/>
      <c r="B148" s="570" t="s">
        <v>87</v>
      </c>
      <c r="C148" s="147" t="s">
        <v>88</v>
      </c>
      <c r="D148" s="148" t="s">
        <v>89</v>
      </c>
      <c r="E148" s="150" t="s">
        <v>103</v>
      </c>
      <c r="F148" s="150" t="s">
        <v>104</v>
      </c>
      <c r="G148" s="150" t="s">
        <v>103</v>
      </c>
      <c r="H148" s="150" t="s">
        <v>104</v>
      </c>
      <c r="I148" s="1012" t="s">
        <v>103</v>
      </c>
      <c r="J148" s="1013" t="s">
        <v>104</v>
      </c>
      <c r="K148" s="1013" t="s">
        <v>103</v>
      </c>
      <c r="L148" s="1014" t="s">
        <v>104</v>
      </c>
      <c r="M148" s="151" t="s">
        <v>103</v>
      </c>
      <c r="N148" s="152" t="s">
        <v>104</v>
      </c>
      <c r="O148" s="151" t="s">
        <v>103</v>
      </c>
      <c r="P148" s="152" t="s">
        <v>104</v>
      </c>
      <c r="Q148" s="151" t="s">
        <v>103</v>
      </c>
      <c r="R148" s="153" t="s">
        <v>104</v>
      </c>
    </row>
    <row r="149" spans="1:18" ht="15.75" thickBot="1" x14ac:dyDescent="0.3">
      <c r="A149" s="149"/>
      <c r="B149" s="571" t="s">
        <v>90</v>
      </c>
      <c r="C149" s="602" t="s">
        <v>105</v>
      </c>
      <c r="D149" s="603"/>
      <c r="E149" s="604" t="s">
        <v>106</v>
      </c>
      <c r="F149" s="604" t="s">
        <v>106</v>
      </c>
      <c r="G149" s="604" t="s">
        <v>106</v>
      </c>
      <c r="H149" s="604" t="s">
        <v>106</v>
      </c>
      <c r="I149" s="1015" t="s">
        <v>106</v>
      </c>
      <c r="J149" s="1016" t="s">
        <v>106</v>
      </c>
      <c r="K149" s="1016" t="s">
        <v>106</v>
      </c>
      <c r="L149" s="1017" t="s">
        <v>106</v>
      </c>
      <c r="M149" s="605" t="s">
        <v>106</v>
      </c>
      <c r="N149" s="606" t="s">
        <v>106</v>
      </c>
      <c r="O149" s="605" t="s">
        <v>106</v>
      </c>
      <c r="P149" s="606" t="s">
        <v>106</v>
      </c>
      <c r="Q149" s="605" t="s">
        <v>106</v>
      </c>
      <c r="R149" s="651" t="s">
        <v>106</v>
      </c>
    </row>
    <row r="150" spans="1:18" ht="16.5" thickTop="1" thickBot="1" x14ac:dyDescent="0.3">
      <c r="A150" s="166"/>
      <c r="B150" s="26" t="s">
        <v>223</v>
      </c>
      <c r="C150" s="578"/>
      <c r="D150" s="57"/>
      <c r="E150" s="753">
        <f>E152</f>
        <v>2187.5</v>
      </c>
      <c r="F150" s="753">
        <f t="shared" ref="F150:H150" si="18">F152</f>
        <v>0</v>
      </c>
      <c r="G150" s="753">
        <f t="shared" si="18"/>
        <v>0</v>
      </c>
      <c r="H150" s="753">
        <f t="shared" si="18"/>
        <v>0</v>
      </c>
      <c r="I150" s="1018">
        <f>I152</f>
        <v>5690</v>
      </c>
      <c r="J150" s="1087"/>
      <c r="K150" s="1093"/>
      <c r="L150" s="1094"/>
      <c r="M150" s="797">
        <f>M152</f>
        <v>5800</v>
      </c>
      <c r="N150" s="797">
        <f t="shared" ref="N150:R150" si="19">N152</f>
        <v>0</v>
      </c>
      <c r="O150" s="797">
        <f t="shared" si="19"/>
        <v>5800</v>
      </c>
      <c r="P150" s="797">
        <f t="shared" si="19"/>
        <v>0</v>
      </c>
      <c r="Q150" s="797">
        <f t="shared" si="19"/>
        <v>5800</v>
      </c>
      <c r="R150" s="797">
        <f t="shared" si="19"/>
        <v>0</v>
      </c>
    </row>
    <row r="151" spans="1:18" x14ac:dyDescent="0.25">
      <c r="A151" s="167"/>
      <c r="B151" s="572">
        <v>1</v>
      </c>
      <c r="C151" s="573" t="s">
        <v>148</v>
      </c>
      <c r="D151" s="222"/>
      <c r="E151" s="754"/>
      <c r="F151" s="757"/>
      <c r="G151" s="756"/>
      <c r="H151" s="757"/>
      <c r="I151" s="1019"/>
      <c r="J151" s="1020"/>
      <c r="K151" s="1019"/>
      <c r="L151" s="1020"/>
      <c r="M151" s="780"/>
      <c r="N151" s="824"/>
      <c r="O151" s="780"/>
      <c r="P151" s="825"/>
      <c r="Q151" s="780"/>
      <c r="R151" s="827"/>
    </row>
    <row r="152" spans="1:18" s="80" customFormat="1" x14ac:dyDescent="0.25">
      <c r="A152" s="213"/>
      <c r="B152" s="227"/>
      <c r="C152" s="641" t="s">
        <v>265</v>
      </c>
      <c r="D152" s="227" t="s">
        <v>149</v>
      </c>
      <c r="E152" s="832">
        <v>2187.5</v>
      </c>
      <c r="F152" s="809"/>
      <c r="G152" s="808"/>
      <c r="H152" s="809"/>
      <c r="I152" s="1049">
        <f>'Rozpočet na rok 2022 - výdavky'!G159</f>
        <v>5690</v>
      </c>
      <c r="J152" s="1058"/>
      <c r="K152" s="1049"/>
      <c r="L152" s="1058"/>
      <c r="M152" s="828">
        <v>5800</v>
      </c>
      <c r="N152" s="870"/>
      <c r="O152" s="828">
        <v>5800</v>
      </c>
      <c r="P152" s="871"/>
      <c r="Q152" s="828">
        <v>5800</v>
      </c>
      <c r="R152" s="792"/>
    </row>
    <row r="153" spans="1:18" ht="15.75" thickBot="1" x14ac:dyDescent="0.3">
      <c r="A153" s="202"/>
      <c r="B153" s="593"/>
      <c r="C153" s="202"/>
      <c r="D153" s="228" t="s">
        <v>150</v>
      </c>
      <c r="E153" s="774"/>
      <c r="F153" s="775"/>
      <c r="G153" s="774"/>
      <c r="H153" s="775"/>
      <c r="I153" s="1059"/>
      <c r="J153" s="1095"/>
      <c r="K153" s="1023"/>
      <c r="L153" s="1024"/>
      <c r="M153" s="794"/>
      <c r="N153" s="795"/>
      <c r="O153" s="794"/>
      <c r="P153" s="796"/>
      <c r="Q153" s="794"/>
      <c r="R153" s="795"/>
    </row>
    <row r="154" spans="1:18" s="80" customFormat="1" x14ac:dyDescent="0.25">
      <c r="A154" s="204"/>
      <c r="B154" s="204"/>
      <c r="C154" s="204"/>
      <c r="D154" s="194"/>
      <c r="E154" s="467"/>
      <c r="F154" s="197"/>
      <c r="G154" s="197"/>
      <c r="H154" s="197"/>
      <c r="I154" s="197"/>
      <c r="J154" s="197"/>
      <c r="K154" s="208"/>
      <c r="L154" s="208"/>
      <c r="M154" s="197"/>
      <c r="N154" s="197"/>
      <c r="O154" s="197"/>
      <c r="P154" s="197"/>
      <c r="Q154" s="78"/>
      <c r="R154" s="78"/>
    </row>
    <row r="155" spans="1:18" s="80" customFormat="1" ht="15.75" thickBot="1" x14ac:dyDescent="0.3">
      <c r="A155" s="204"/>
      <c r="B155" s="204"/>
      <c r="C155" s="204"/>
      <c r="D155" s="194"/>
      <c r="E155" s="467"/>
      <c r="F155" s="197"/>
      <c r="G155" s="197"/>
      <c r="H155" s="197"/>
      <c r="I155" s="197"/>
      <c r="J155" s="197"/>
      <c r="K155" s="208"/>
      <c r="L155" s="208"/>
      <c r="M155" s="197"/>
      <c r="N155" s="197"/>
      <c r="O155" s="197"/>
      <c r="P155" s="197"/>
      <c r="Q155" s="78"/>
      <c r="R155" s="78"/>
    </row>
    <row r="156" spans="1:18" x14ac:dyDescent="0.25">
      <c r="A156" s="157"/>
      <c r="B156" s="158"/>
      <c r="C156" s="639"/>
      <c r="D156" s="159"/>
      <c r="E156" s="142" t="s">
        <v>201</v>
      </c>
      <c r="F156" s="118"/>
      <c r="G156" s="117" t="s">
        <v>203</v>
      </c>
      <c r="H156" s="118"/>
      <c r="I156" s="1002" t="s">
        <v>414</v>
      </c>
      <c r="J156" s="1003"/>
      <c r="K156" s="1002" t="s">
        <v>204</v>
      </c>
      <c r="L156" s="1004"/>
      <c r="M156" s="45" t="s">
        <v>212</v>
      </c>
      <c r="N156" s="46"/>
      <c r="O156" s="47" t="s">
        <v>213</v>
      </c>
      <c r="P156" s="46"/>
      <c r="Q156" s="47" t="s">
        <v>213</v>
      </c>
      <c r="R156" s="46"/>
    </row>
    <row r="157" spans="1:18" ht="15.75" thickBot="1" x14ac:dyDescent="0.3">
      <c r="A157" s="160"/>
      <c r="B157" s="40"/>
      <c r="C157" s="160"/>
      <c r="D157" s="75"/>
      <c r="E157" s="140" t="s">
        <v>412</v>
      </c>
      <c r="F157" s="141"/>
      <c r="G157" s="140" t="s">
        <v>413</v>
      </c>
      <c r="H157" s="141"/>
      <c r="I157" s="1005" t="s">
        <v>202</v>
      </c>
      <c r="J157" s="1006"/>
      <c r="K157" s="1007" t="s">
        <v>415</v>
      </c>
      <c r="L157" s="1008"/>
      <c r="M157" s="48" t="s">
        <v>416</v>
      </c>
      <c r="N157" s="49"/>
      <c r="O157" s="48" t="s">
        <v>360</v>
      </c>
      <c r="P157" s="49"/>
      <c r="Q157" s="48" t="s">
        <v>417</v>
      </c>
      <c r="R157" s="49"/>
    </row>
    <row r="158" spans="1:18" ht="15.75" thickBot="1" x14ac:dyDescent="0.3">
      <c r="A158" s="161"/>
      <c r="B158" s="162"/>
      <c r="C158" s="633"/>
      <c r="D158" s="632"/>
      <c r="E158" s="633"/>
      <c r="F158" s="634"/>
      <c r="G158" s="635"/>
      <c r="H158" s="636"/>
      <c r="I158" s="1025"/>
      <c r="J158" s="1026"/>
      <c r="K158" s="1027"/>
      <c r="L158" s="1026"/>
      <c r="M158" s="145"/>
      <c r="N158" s="143"/>
      <c r="O158" s="637"/>
      <c r="P158" s="561"/>
      <c r="Q158" s="145"/>
      <c r="R158" s="143"/>
    </row>
    <row r="159" spans="1:18" x14ac:dyDescent="0.25">
      <c r="A159" s="147"/>
      <c r="B159" s="570" t="s">
        <v>87</v>
      </c>
      <c r="C159" s="147" t="s">
        <v>88</v>
      </c>
      <c r="D159" s="148" t="s">
        <v>89</v>
      </c>
      <c r="E159" s="150" t="s">
        <v>103</v>
      </c>
      <c r="F159" s="150" t="s">
        <v>104</v>
      </c>
      <c r="G159" s="150" t="s">
        <v>103</v>
      </c>
      <c r="H159" s="150" t="s">
        <v>104</v>
      </c>
      <c r="I159" s="1012" t="s">
        <v>103</v>
      </c>
      <c r="J159" s="1013" t="s">
        <v>104</v>
      </c>
      <c r="K159" s="1013" t="s">
        <v>103</v>
      </c>
      <c r="L159" s="1014" t="s">
        <v>104</v>
      </c>
      <c r="M159" s="151" t="s">
        <v>103</v>
      </c>
      <c r="N159" s="152" t="s">
        <v>104</v>
      </c>
      <c r="O159" s="151" t="s">
        <v>103</v>
      </c>
      <c r="P159" s="152" t="s">
        <v>104</v>
      </c>
      <c r="Q159" s="151" t="s">
        <v>103</v>
      </c>
      <c r="R159" s="153" t="s">
        <v>104</v>
      </c>
    </row>
    <row r="160" spans="1:18" ht="15.75" thickBot="1" x14ac:dyDescent="0.3">
      <c r="A160" s="149"/>
      <c r="B160" s="571" t="s">
        <v>90</v>
      </c>
      <c r="C160" s="602" t="s">
        <v>105</v>
      </c>
      <c r="D160" s="603"/>
      <c r="E160" s="604" t="s">
        <v>106</v>
      </c>
      <c r="F160" s="604" t="s">
        <v>106</v>
      </c>
      <c r="G160" s="604" t="s">
        <v>106</v>
      </c>
      <c r="H160" s="604" t="s">
        <v>106</v>
      </c>
      <c r="I160" s="1015" t="s">
        <v>106</v>
      </c>
      <c r="J160" s="1016" t="s">
        <v>106</v>
      </c>
      <c r="K160" s="1016" t="s">
        <v>106</v>
      </c>
      <c r="L160" s="1017" t="s">
        <v>106</v>
      </c>
      <c r="M160" s="605" t="s">
        <v>106</v>
      </c>
      <c r="N160" s="606" t="s">
        <v>106</v>
      </c>
      <c r="O160" s="605" t="s">
        <v>106</v>
      </c>
      <c r="P160" s="606" t="s">
        <v>106</v>
      </c>
      <c r="Q160" s="605" t="s">
        <v>106</v>
      </c>
      <c r="R160" s="651" t="s">
        <v>106</v>
      </c>
    </row>
    <row r="161" spans="1:18" ht="16.5" thickTop="1" thickBot="1" x14ac:dyDescent="0.3">
      <c r="A161" s="25"/>
      <c r="B161" s="26" t="s">
        <v>91</v>
      </c>
      <c r="C161" s="597"/>
      <c r="D161" s="598" t="s">
        <v>97</v>
      </c>
      <c r="E161" s="753">
        <f>E163</f>
        <v>1690</v>
      </c>
      <c r="F161" s="753">
        <f t="shared" ref="F161:H161" si="20">F163</f>
        <v>0</v>
      </c>
      <c r="G161" s="753">
        <f t="shared" si="20"/>
        <v>0</v>
      </c>
      <c r="H161" s="753">
        <f t="shared" si="20"/>
        <v>0</v>
      </c>
      <c r="I161" s="1018">
        <f>I163</f>
        <v>1200</v>
      </c>
      <c r="J161" s="1018">
        <f t="shared" ref="J161:L161" si="21">J163</f>
        <v>0</v>
      </c>
      <c r="K161" s="1018">
        <f t="shared" si="21"/>
        <v>0</v>
      </c>
      <c r="L161" s="1018">
        <f t="shared" si="21"/>
        <v>0</v>
      </c>
      <c r="M161" s="776">
        <f>M163</f>
        <v>3900</v>
      </c>
      <c r="N161" s="776">
        <f t="shared" ref="N161:R161" si="22">N163</f>
        <v>0</v>
      </c>
      <c r="O161" s="776">
        <f t="shared" si="22"/>
        <v>3900</v>
      </c>
      <c r="P161" s="776">
        <f t="shared" si="22"/>
        <v>0</v>
      </c>
      <c r="Q161" s="778">
        <f t="shared" si="22"/>
        <v>3900</v>
      </c>
      <c r="R161" s="778">
        <f t="shared" si="22"/>
        <v>0</v>
      </c>
    </row>
    <row r="162" spans="1:18" x14ac:dyDescent="0.25">
      <c r="A162" s="229"/>
      <c r="B162" s="638">
        <v>1</v>
      </c>
      <c r="C162" s="640" t="s">
        <v>151</v>
      </c>
      <c r="D162" s="230"/>
      <c r="E162" s="872"/>
      <c r="F162" s="873"/>
      <c r="G162" s="874"/>
      <c r="H162" s="875"/>
      <c r="I162" s="1019"/>
      <c r="J162" s="1020"/>
      <c r="K162" s="1096"/>
      <c r="L162" s="1089"/>
      <c r="M162" s="876"/>
      <c r="N162" s="877"/>
      <c r="O162" s="876"/>
      <c r="P162" s="878"/>
      <c r="Q162" s="835"/>
      <c r="R162" s="827"/>
    </row>
    <row r="163" spans="1:18" s="80" customFormat="1" x14ac:dyDescent="0.25">
      <c r="A163" s="213"/>
      <c r="B163" s="227"/>
      <c r="C163" s="641" t="s">
        <v>266</v>
      </c>
      <c r="D163" s="227" t="s">
        <v>152</v>
      </c>
      <c r="E163" s="832">
        <v>1690</v>
      </c>
      <c r="F163" s="807"/>
      <c r="G163" s="808"/>
      <c r="H163" s="809"/>
      <c r="I163" s="1049">
        <f>'Rozpočet na rok 2022 - výdavky'!G171</f>
        <v>1200</v>
      </c>
      <c r="J163" s="1058"/>
      <c r="K163" s="1049"/>
      <c r="L163" s="1058"/>
      <c r="M163" s="879">
        <v>3900</v>
      </c>
      <c r="N163" s="870"/>
      <c r="O163" s="879">
        <v>3900</v>
      </c>
      <c r="P163" s="871"/>
      <c r="Q163" s="839">
        <v>3900</v>
      </c>
      <c r="R163" s="792"/>
    </row>
    <row r="164" spans="1:18" ht="15.75" thickBot="1" x14ac:dyDescent="0.3">
      <c r="A164" s="202"/>
      <c r="B164" s="593"/>
      <c r="C164" s="202"/>
      <c r="D164" s="228" t="s">
        <v>153</v>
      </c>
      <c r="E164" s="774"/>
      <c r="F164" s="775"/>
      <c r="G164" s="821"/>
      <c r="H164" s="822"/>
      <c r="I164" s="1059"/>
      <c r="J164" s="1095"/>
      <c r="K164" s="1097"/>
      <c r="L164" s="1098"/>
      <c r="M164" s="794"/>
      <c r="N164" s="795"/>
      <c r="O164" s="794"/>
      <c r="P164" s="796"/>
      <c r="Q164" s="841"/>
      <c r="R164" s="795"/>
    </row>
    <row r="166" spans="1:18" ht="18.75" thickBot="1" x14ac:dyDescent="0.3">
      <c r="A166" s="9" t="s">
        <v>154</v>
      </c>
      <c r="B166" s="9"/>
      <c r="C166" s="9"/>
      <c r="D166" s="9"/>
      <c r="E166" s="9"/>
      <c r="F166" s="10"/>
    </row>
    <row r="167" spans="1:18" x14ac:dyDescent="0.25">
      <c r="A167" s="13"/>
      <c r="B167" s="14"/>
      <c r="C167" s="13"/>
      <c r="D167" s="15"/>
      <c r="E167" s="142" t="s">
        <v>201</v>
      </c>
      <c r="F167" s="118"/>
      <c r="G167" s="117" t="s">
        <v>203</v>
      </c>
      <c r="H167" s="118"/>
      <c r="I167" s="1002" t="s">
        <v>414</v>
      </c>
      <c r="J167" s="1003"/>
      <c r="K167" s="1002" t="s">
        <v>204</v>
      </c>
      <c r="L167" s="1004"/>
      <c r="M167" s="45" t="s">
        <v>212</v>
      </c>
      <c r="N167" s="46"/>
      <c r="O167" s="47" t="s">
        <v>213</v>
      </c>
      <c r="P167" s="46"/>
      <c r="Q167" s="47" t="s">
        <v>213</v>
      </c>
      <c r="R167" s="46"/>
    </row>
    <row r="168" spans="1:18" ht="15.75" thickBot="1" x14ac:dyDescent="0.3">
      <c r="A168" s="16"/>
      <c r="B168" s="17"/>
      <c r="C168" s="16"/>
      <c r="D168" s="18"/>
      <c r="E168" s="140" t="s">
        <v>412</v>
      </c>
      <c r="F168" s="141"/>
      <c r="G168" s="140" t="s">
        <v>413</v>
      </c>
      <c r="H168" s="141"/>
      <c r="I168" s="1005" t="s">
        <v>202</v>
      </c>
      <c r="J168" s="1006"/>
      <c r="K168" s="1007" t="s">
        <v>415</v>
      </c>
      <c r="L168" s="1008"/>
      <c r="M168" s="48" t="s">
        <v>416</v>
      </c>
      <c r="N168" s="49"/>
      <c r="O168" s="48" t="s">
        <v>360</v>
      </c>
      <c r="P168" s="49"/>
      <c r="Q168" s="48" t="s">
        <v>417</v>
      </c>
      <c r="R168" s="49"/>
    </row>
    <row r="169" spans="1:18" ht="15.75" thickBot="1" x14ac:dyDescent="0.3">
      <c r="A169" s="19"/>
      <c r="B169" s="20"/>
      <c r="C169" s="19"/>
      <c r="D169" s="20"/>
      <c r="E169" s="19"/>
      <c r="F169" s="21"/>
      <c r="G169" s="22"/>
      <c r="H169" s="23"/>
      <c r="I169" s="1009"/>
      <c r="J169" s="1010"/>
      <c r="K169" s="1011"/>
      <c r="L169" s="1010"/>
      <c r="M169" s="53"/>
      <c r="N169" s="28"/>
      <c r="O169" s="28"/>
      <c r="P169" s="24"/>
      <c r="Q169" s="145"/>
      <c r="R169" s="143"/>
    </row>
    <row r="170" spans="1:18" x14ac:dyDescent="0.25">
      <c r="A170" s="147"/>
      <c r="B170" s="570" t="s">
        <v>87</v>
      </c>
      <c r="C170" s="147" t="s">
        <v>88</v>
      </c>
      <c r="D170" s="148" t="s">
        <v>89</v>
      </c>
      <c r="E170" s="150" t="s">
        <v>103</v>
      </c>
      <c r="F170" s="150" t="s">
        <v>104</v>
      </c>
      <c r="G170" s="150" t="s">
        <v>103</v>
      </c>
      <c r="H170" s="150" t="s">
        <v>104</v>
      </c>
      <c r="I170" s="1012" t="s">
        <v>103</v>
      </c>
      <c r="J170" s="1013" t="s">
        <v>104</v>
      </c>
      <c r="K170" s="1013" t="s">
        <v>103</v>
      </c>
      <c r="L170" s="1014" t="s">
        <v>104</v>
      </c>
      <c r="M170" s="151" t="s">
        <v>103</v>
      </c>
      <c r="N170" s="152" t="s">
        <v>104</v>
      </c>
      <c r="O170" s="151" t="s">
        <v>103</v>
      </c>
      <c r="P170" s="152" t="s">
        <v>104</v>
      </c>
      <c r="Q170" s="151" t="s">
        <v>103</v>
      </c>
      <c r="R170" s="153" t="s">
        <v>104</v>
      </c>
    </row>
    <row r="171" spans="1:18" ht="15.75" thickBot="1" x14ac:dyDescent="0.3">
      <c r="A171" s="149"/>
      <c r="B171" s="571" t="s">
        <v>90</v>
      </c>
      <c r="C171" s="602" t="s">
        <v>105</v>
      </c>
      <c r="D171" s="603"/>
      <c r="E171" s="604" t="s">
        <v>106</v>
      </c>
      <c r="F171" s="604" t="s">
        <v>106</v>
      </c>
      <c r="G171" s="604" t="s">
        <v>106</v>
      </c>
      <c r="H171" s="604" t="s">
        <v>106</v>
      </c>
      <c r="I171" s="1015" t="s">
        <v>106</v>
      </c>
      <c r="J171" s="1016" t="s">
        <v>106</v>
      </c>
      <c r="K171" s="1016" t="s">
        <v>106</v>
      </c>
      <c r="L171" s="1017" t="s">
        <v>106</v>
      </c>
      <c r="M171" s="605" t="s">
        <v>106</v>
      </c>
      <c r="N171" s="606" t="s">
        <v>106</v>
      </c>
      <c r="O171" s="605" t="s">
        <v>106</v>
      </c>
      <c r="P171" s="606" t="s">
        <v>106</v>
      </c>
      <c r="Q171" s="605" t="s">
        <v>106</v>
      </c>
      <c r="R171" s="651" t="s">
        <v>106</v>
      </c>
    </row>
    <row r="172" spans="1:18" ht="16.5" thickTop="1" thickBot="1" x14ac:dyDescent="0.3">
      <c r="A172" s="166"/>
      <c r="B172" s="26" t="s">
        <v>91</v>
      </c>
      <c r="C172" s="578"/>
      <c r="D172" s="57" t="s">
        <v>98</v>
      </c>
      <c r="E172" s="753">
        <f>E175+E178+E181+E184+E188+E192</f>
        <v>20175.23</v>
      </c>
      <c r="F172" s="753">
        <f t="shared" ref="F172:J172" si="23">F175+F178+F181+F184+F188+F192</f>
        <v>0</v>
      </c>
      <c r="G172" s="753">
        <f t="shared" si="23"/>
        <v>0</v>
      </c>
      <c r="H172" s="753">
        <f t="shared" si="23"/>
        <v>0</v>
      </c>
      <c r="I172" s="1087">
        <f t="shared" si="23"/>
        <v>14860</v>
      </c>
      <c r="J172" s="1087">
        <f t="shared" si="23"/>
        <v>0</v>
      </c>
      <c r="K172" s="1093"/>
      <c r="L172" s="1094"/>
      <c r="M172" s="776">
        <f>M175+M178+M181+M184+M188+M192</f>
        <v>16930</v>
      </c>
      <c r="N172" s="776">
        <f t="shared" ref="N172:R172" si="24">N175+N178+N181+N184+N188+N192</f>
        <v>0</v>
      </c>
      <c r="O172" s="776">
        <f t="shared" si="24"/>
        <v>16930</v>
      </c>
      <c r="P172" s="776">
        <f t="shared" si="24"/>
        <v>0</v>
      </c>
      <c r="Q172" s="778">
        <f t="shared" si="24"/>
        <v>16930</v>
      </c>
      <c r="R172" s="778">
        <f t="shared" si="24"/>
        <v>0</v>
      </c>
    </row>
    <row r="173" spans="1:18" x14ac:dyDescent="0.25">
      <c r="A173" s="167"/>
      <c r="B173" s="572">
        <v>1</v>
      </c>
      <c r="C173" s="573" t="s">
        <v>155</v>
      </c>
      <c r="D173" s="222"/>
      <c r="E173" s="754"/>
      <c r="F173" s="755"/>
      <c r="G173" s="880"/>
      <c r="H173" s="757"/>
      <c r="I173" s="1099"/>
      <c r="J173" s="1020"/>
      <c r="K173" s="1079"/>
      <c r="L173" s="1080"/>
      <c r="M173" s="823"/>
      <c r="N173" s="824"/>
      <c r="O173" s="823"/>
      <c r="P173" s="825"/>
      <c r="Q173" s="826"/>
      <c r="R173" s="827"/>
    </row>
    <row r="174" spans="1:18" x14ac:dyDescent="0.25">
      <c r="A174" s="215"/>
      <c r="B174" s="223"/>
      <c r="C174" s="215" t="s">
        <v>267</v>
      </c>
      <c r="D174" s="223" t="s">
        <v>156</v>
      </c>
      <c r="E174" s="833"/>
      <c r="F174" s="803"/>
      <c r="G174" s="881"/>
      <c r="H174" s="805"/>
      <c r="I174" s="1057"/>
      <c r="J174" s="1058"/>
      <c r="K174" s="1021"/>
      <c r="L174" s="1022"/>
      <c r="M174" s="786"/>
      <c r="N174" s="787"/>
      <c r="O174" s="786"/>
      <c r="P174" s="788"/>
      <c r="Q174" s="789"/>
      <c r="R174" s="790"/>
    </row>
    <row r="175" spans="1:18" s="80" customFormat="1" x14ac:dyDescent="0.25">
      <c r="A175" s="213"/>
      <c r="B175" s="227"/>
      <c r="C175" s="610" t="s">
        <v>267</v>
      </c>
      <c r="D175" s="231" t="s">
        <v>156</v>
      </c>
      <c r="E175" s="832">
        <v>11994.11</v>
      </c>
      <c r="F175" s="807"/>
      <c r="G175" s="882"/>
      <c r="H175" s="809"/>
      <c r="I175" s="1057">
        <f>'Rozpočet na rok 2022 - výdavky'!G182</f>
        <v>9000</v>
      </c>
      <c r="J175" s="1058">
        <f>'Rozpočet na rok 2022 - výdavky'!H182</f>
        <v>0</v>
      </c>
      <c r="K175" s="1021"/>
      <c r="L175" s="1022"/>
      <c r="M175" s="791">
        <v>11000</v>
      </c>
      <c r="N175" s="792"/>
      <c r="O175" s="791">
        <v>11000</v>
      </c>
      <c r="P175" s="793"/>
      <c r="Q175" s="791">
        <v>11000</v>
      </c>
      <c r="R175" s="792"/>
    </row>
    <row r="176" spans="1:18" x14ac:dyDescent="0.25">
      <c r="A176" s="199"/>
      <c r="B176" s="232">
        <v>2</v>
      </c>
      <c r="C176" s="611" t="s">
        <v>157</v>
      </c>
      <c r="D176" s="448"/>
      <c r="E176" s="761"/>
      <c r="F176" s="762"/>
      <c r="G176" s="883"/>
      <c r="H176" s="760"/>
      <c r="I176" s="1051"/>
      <c r="J176" s="1022"/>
      <c r="K176" s="1021"/>
      <c r="L176" s="1022"/>
      <c r="M176" s="786"/>
      <c r="N176" s="787"/>
      <c r="O176" s="786"/>
      <c r="P176" s="788"/>
      <c r="Q176" s="789"/>
      <c r="R176" s="790"/>
    </row>
    <row r="177" spans="1:18" x14ac:dyDescent="0.25">
      <c r="A177" s="199"/>
      <c r="B177" s="452"/>
      <c r="C177" s="626" t="s">
        <v>268</v>
      </c>
      <c r="D177" s="449" t="s">
        <v>99</v>
      </c>
      <c r="E177" s="761"/>
      <c r="F177" s="762"/>
      <c r="G177" s="883"/>
      <c r="H177" s="760"/>
      <c r="I177" s="1051"/>
      <c r="J177" s="1022"/>
      <c r="K177" s="1021"/>
      <c r="L177" s="1022"/>
      <c r="M177" s="786"/>
      <c r="N177" s="787"/>
      <c r="O177" s="786"/>
      <c r="P177" s="788"/>
      <c r="Q177" s="789"/>
      <c r="R177" s="790"/>
    </row>
    <row r="178" spans="1:18" s="80" customFormat="1" x14ac:dyDescent="0.25">
      <c r="A178" s="200"/>
      <c r="B178" s="453"/>
      <c r="C178" s="627" t="s">
        <v>268</v>
      </c>
      <c r="D178" s="450" t="s">
        <v>99</v>
      </c>
      <c r="E178" s="767">
        <v>1277.4100000000001</v>
      </c>
      <c r="F178" s="768"/>
      <c r="G178" s="884"/>
      <c r="H178" s="766"/>
      <c r="I178" s="1051">
        <f>'Rozpočet na rok 2022 - výdavky'!G185</f>
        <v>1200</v>
      </c>
      <c r="J178" s="1022"/>
      <c r="K178" s="1021"/>
      <c r="L178" s="1022"/>
      <c r="M178" s="791">
        <v>950</v>
      </c>
      <c r="N178" s="792"/>
      <c r="O178" s="791">
        <v>950</v>
      </c>
      <c r="P178" s="793"/>
      <c r="Q178" s="791">
        <v>950</v>
      </c>
      <c r="R178" s="792"/>
    </row>
    <row r="179" spans="1:18" x14ac:dyDescent="0.25">
      <c r="A179" s="199"/>
      <c r="B179" s="623">
        <v>3</v>
      </c>
      <c r="C179" s="628" t="s">
        <v>158</v>
      </c>
      <c r="D179" s="451"/>
      <c r="E179" s="761"/>
      <c r="F179" s="762"/>
      <c r="G179" s="883"/>
      <c r="H179" s="760"/>
      <c r="I179" s="1051"/>
      <c r="J179" s="1022"/>
      <c r="K179" s="1021"/>
      <c r="L179" s="1022"/>
      <c r="M179" s="786"/>
      <c r="N179" s="787"/>
      <c r="O179" s="786"/>
      <c r="P179" s="788"/>
      <c r="Q179" s="789"/>
      <c r="R179" s="790"/>
    </row>
    <row r="180" spans="1:18" x14ac:dyDescent="0.25">
      <c r="A180" s="199"/>
      <c r="B180" s="452"/>
      <c r="C180" s="612" t="s">
        <v>268</v>
      </c>
      <c r="D180" s="449" t="s">
        <v>100</v>
      </c>
      <c r="E180" s="761"/>
      <c r="F180" s="762"/>
      <c r="G180" s="883"/>
      <c r="H180" s="760"/>
      <c r="I180" s="1051"/>
      <c r="J180" s="1022"/>
      <c r="K180" s="1021"/>
      <c r="L180" s="1022"/>
      <c r="M180" s="786"/>
      <c r="N180" s="787"/>
      <c r="O180" s="786"/>
      <c r="P180" s="788"/>
      <c r="Q180" s="789"/>
      <c r="R180" s="790"/>
    </row>
    <row r="181" spans="1:18" s="80" customFormat="1" x14ac:dyDescent="0.25">
      <c r="A181" s="200"/>
      <c r="B181" s="453"/>
      <c r="C181" s="613" t="s">
        <v>268</v>
      </c>
      <c r="D181" s="450" t="s">
        <v>100</v>
      </c>
      <c r="E181" s="767">
        <v>2095.59</v>
      </c>
      <c r="F181" s="768"/>
      <c r="G181" s="884"/>
      <c r="H181" s="766"/>
      <c r="I181" s="1051">
        <f>'Rozpočet na rok 2022 - výdavky'!G188</f>
        <v>600</v>
      </c>
      <c r="J181" s="1022"/>
      <c r="K181" s="1021"/>
      <c r="L181" s="1022"/>
      <c r="M181" s="791">
        <v>2000</v>
      </c>
      <c r="N181" s="792"/>
      <c r="O181" s="791">
        <v>2000</v>
      </c>
      <c r="P181" s="793"/>
      <c r="Q181" s="791">
        <v>2000</v>
      </c>
      <c r="R181" s="792"/>
    </row>
    <row r="182" spans="1:18" x14ac:dyDescent="0.25">
      <c r="A182" s="199"/>
      <c r="B182" s="232">
        <v>4</v>
      </c>
      <c r="C182" s="574" t="s">
        <v>159</v>
      </c>
      <c r="D182" s="233"/>
      <c r="E182" s="761"/>
      <c r="F182" s="762"/>
      <c r="G182" s="883"/>
      <c r="H182" s="760"/>
      <c r="I182" s="1051"/>
      <c r="J182" s="1022"/>
      <c r="K182" s="1021"/>
      <c r="L182" s="1022"/>
      <c r="M182" s="786"/>
      <c r="N182" s="787"/>
      <c r="O182" s="786"/>
      <c r="P182" s="788"/>
      <c r="Q182" s="789"/>
      <c r="R182" s="790"/>
    </row>
    <row r="183" spans="1:18" x14ac:dyDescent="0.25">
      <c r="A183" s="199"/>
      <c r="B183" s="452"/>
      <c r="C183" s="241" t="s">
        <v>269</v>
      </c>
      <c r="D183" s="452" t="s">
        <v>160</v>
      </c>
      <c r="E183" s="761"/>
      <c r="F183" s="762"/>
      <c r="G183" s="883"/>
      <c r="H183" s="760"/>
      <c r="I183" s="1051"/>
      <c r="J183" s="1022"/>
      <c r="K183" s="1021"/>
      <c r="L183" s="1022"/>
      <c r="M183" s="786"/>
      <c r="N183" s="787"/>
      <c r="O183" s="786"/>
      <c r="P183" s="788"/>
      <c r="Q183" s="789"/>
      <c r="R183" s="790"/>
    </row>
    <row r="184" spans="1:18" s="80" customFormat="1" x14ac:dyDescent="0.25">
      <c r="A184" s="200"/>
      <c r="B184" s="453"/>
      <c r="C184" s="629" t="s">
        <v>269</v>
      </c>
      <c r="D184" s="453" t="s">
        <v>160</v>
      </c>
      <c r="E184" s="767">
        <v>0</v>
      </c>
      <c r="F184" s="768"/>
      <c r="G184" s="884"/>
      <c r="H184" s="766"/>
      <c r="I184" s="1051"/>
      <c r="J184" s="1022"/>
      <c r="K184" s="1021"/>
      <c r="L184" s="1022"/>
      <c r="M184" s="791"/>
      <c r="N184" s="792"/>
      <c r="O184" s="791"/>
      <c r="P184" s="793"/>
      <c r="Q184" s="791"/>
      <c r="R184" s="792"/>
    </row>
    <row r="185" spans="1:18" x14ac:dyDescent="0.25">
      <c r="A185" s="199"/>
      <c r="B185" s="232">
        <v>5</v>
      </c>
      <c r="C185" s="574" t="s">
        <v>161</v>
      </c>
      <c r="D185" s="233"/>
      <c r="E185" s="761"/>
      <c r="F185" s="762"/>
      <c r="G185" s="883"/>
      <c r="H185" s="760"/>
      <c r="I185" s="1051"/>
      <c r="J185" s="1022"/>
      <c r="K185" s="1021"/>
      <c r="L185" s="1022"/>
      <c r="M185" s="786"/>
      <c r="N185" s="787"/>
      <c r="O185" s="786"/>
      <c r="P185" s="788"/>
      <c r="Q185" s="789"/>
      <c r="R185" s="790"/>
    </row>
    <row r="186" spans="1:18" x14ac:dyDescent="0.25">
      <c r="A186" s="199"/>
      <c r="B186" s="452"/>
      <c r="C186" s="241" t="s">
        <v>269</v>
      </c>
      <c r="D186" s="235" t="s">
        <v>162</v>
      </c>
      <c r="E186" s="761"/>
      <c r="F186" s="762"/>
      <c r="G186" s="883"/>
      <c r="H186" s="760"/>
      <c r="I186" s="1051"/>
      <c r="J186" s="1022"/>
      <c r="K186" s="1021"/>
      <c r="L186" s="1022"/>
      <c r="M186" s="786"/>
      <c r="N186" s="787"/>
      <c r="O186" s="786"/>
      <c r="P186" s="788"/>
      <c r="Q186" s="789"/>
      <c r="R186" s="790"/>
    </row>
    <row r="187" spans="1:18" x14ac:dyDescent="0.25">
      <c r="A187" s="199"/>
      <c r="B187" s="452"/>
      <c r="C187" s="241"/>
      <c r="D187" s="235" t="s">
        <v>163</v>
      </c>
      <c r="E187" s="885"/>
      <c r="F187" s="886"/>
      <c r="G187" s="887"/>
      <c r="H187" s="888"/>
      <c r="I187" s="1100"/>
      <c r="J187" s="1091"/>
      <c r="K187" s="1101"/>
      <c r="L187" s="1091"/>
      <c r="M187" s="786"/>
      <c r="N187" s="787"/>
      <c r="O187" s="786"/>
      <c r="P187" s="788"/>
      <c r="Q187" s="789"/>
      <c r="R187" s="790"/>
    </row>
    <row r="188" spans="1:18" s="80" customFormat="1" x14ac:dyDescent="0.25">
      <c r="A188" s="200"/>
      <c r="B188" s="453"/>
      <c r="C188" s="629" t="s">
        <v>269</v>
      </c>
      <c r="D188" s="236" t="s">
        <v>162</v>
      </c>
      <c r="E188" s="889">
        <v>4725</v>
      </c>
      <c r="F188" s="890"/>
      <c r="G188" s="891"/>
      <c r="H188" s="892"/>
      <c r="I188" s="1090">
        <f>'Rozpočet na rok 2022 - výdavky'!G194</f>
        <v>3980</v>
      </c>
      <c r="J188" s="1102"/>
      <c r="K188" s="1101"/>
      <c r="L188" s="1091"/>
      <c r="M188" s="791">
        <v>2900</v>
      </c>
      <c r="N188" s="792"/>
      <c r="O188" s="791">
        <v>2900</v>
      </c>
      <c r="P188" s="793"/>
      <c r="Q188" s="791">
        <v>2900</v>
      </c>
      <c r="R188" s="792"/>
    </row>
    <row r="189" spans="1:18" s="80" customFormat="1" x14ac:dyDescent="0.25">
      <c r="A189" s="200"/>
      <c r="B189" s="453"/>
      <c r="C189" s="588"/>
      <c r="D189" s="236" t="s">
        <v>163</v>
      </c>
      <c r="E189" s="893"/>
      <c r="F189" s="890"/>
      <c r="G189" s="891"/>
      <c r="H189" s="892"/>
      <c r="I189" s="1100"/>
      <c r="J189" s="1091"/>
      <c r="K189" s="1101"/>
      <c r="L189" s="1091"/>
      <c r="M189" s="791"/>
      <c r="N189" s="792"/>
      <c r="O189" s="791"/>
      <c r="P189" s="793"/>
      <c r="Q189" s="791"/>
      <c r="R189" s="792"/>
    </row>
    <row r="190" spans="1:18" x14ac:dyDescent="0.25">
      <c r="A190" s="199"/>
      <c r="B190" s="624">
        <v>6</v>
      </c>
      <c r="C190" s="589" t="s">
        <v>217</v>
      </c>
      <c r="D190" s="454"/>
      <c r="E190" s="894"/>
      <c r="F190" s="895"/>
      <c r="G190" s="887"/>
      <c r="H190" s="888"/>
      <c r="I190" s="1100"/>
      <c r="J190" s="1091"/>
      <c r="K190" s="1101"/>
      <c r="L190" s="1091"/>
      <c r="M190" s="786"/>
      <c r="N190" s="787"/>
      <c r="O190" s="786"/>
      <c r="P190" s="788"/>
      <c r="Q190" s="789"/>
      <c r="R190" s="790"/>
    </row>
    <row r="191" spans="1:18" s="80" customFormat="1" x14ac:dyDescent="0.25">
      <c r="A191" s="201"/>
      <c r="B191" s="625"/>
      <c r="C191" s="630" t="s">
        <v>270</v>
      </c>
      <c r="D191" s="455" t="s">
        <v>205</v>
      </c>
      <c r="E191" s="854"/>
      <c r="F191" s="895"/>
      <c r="G191" s="896"/>
      <c r="H191" s="897"/>
      <c r="I191" s="1103"/>
      <c r="J191" s="1104"/>
      <c r="K191" s="1105"/>
      <c r="L191" s="1104"/>
      <c r="M191" s="829"/>
      <c r="N191" s="830"/>
      <c r="O191" s="829"/>
      <c r="P191" s="831"/>
      <c r="Q191" s="789"/>
      <c r="R191" s="790"/>
    </row>
    <row r="192" spans="1:18" ht="15.75" thickBot="1" x14ac:dyDescent="0.3">
      <c r="A192" s="202"/>
      <c r="B192" s="446"/>
      <c r="C192" s="631" t="s">
        <v>270</v>
      </c>
      <c r="D192" s="446" t="s">
        <v>205</v>
      </c>
      <c r="E192" s="774">
        <v>83.12</v>
      </c>
      <c r="F192" s="775"/>
      <c r="G192" s="898"/>
      <c r="H192" s="775"/>
      <c r="I192" s="1092">
        <f>'Rozpočet na rok 2022 - výdavky'!G191</f>
        <v>80</v>
      </c>
      <c r="J192" s="1095"/>
      <c r="K192" s="1106"/>
      <c r="L192" s="1086"/>
      <c r="M192" s="794">
        <v>80</v>
      </c>
      <c r="N192" s="795"/>
      <c r="O192" s="794">
        <v>80</v>
      </c>
      <c r="P192" s="796"/>
      <c r="Q192" s="794">
        <v>80</v>
      </c>
      <c r="R192" s="795"/>
    </row>
    <row r="193" spans="1:18" s="80" customFormat="1" x14ac:dyDescent="0.25">
      <c r="A193" s="204"/>
      <c r="B193" s="76"/>
      <c r="C193" s="472"/>
      <c r="D193" s="76"/>
      <c r="E193" s="197"/>
      <c r="F193" s="197"/>
      <c r="G193" s="197"/>
      <c r="H193" s="197"/>
      <c r="I193" s="206"/>
      <c r="J193" s="206"/>
      <c r="K193" s="76"/>
      <c r="L193" s="76"/>
      <c r="M193" s="197"/>
      <c r="N193" s="197"/>
      <c r="O193" s="197"/>
      <c r="P193" s="197"/>
      <c r="Q193" s="78"/>
      <c r="R193" s="78"/>
    </row>
    <row r="194" spans="1:18" ht="18.75" thickBot="1" x14ac:dyDescent="0.3">
      <c r="A194" s="9"/>
      <c r="B194" s="9"/>
      <c r="C194" s="9"/>
      <c r="D194" s="9"/>
      <c r="E194" s="9"/>
      <c r="F194" s="10"/>
      <c r="G194" s="10"/>
    </row>
    <row r="195" spans="1:18" x14ac:dyDescent="0.25">
      <c r="A195" s="13"/>
      <c r="B195" s="14"/>
      <c r="C195" s="13"/>
      <c r="D195" s="15"/>
      <c r="E195" s="142" t="s">
        <v>201</v>
      </c>
      <c r="F195" s="118"/>
      <c r="G195" s="117" t="s">
        <v>203</v>
      </c>
      <c r="H195" s="118"/>
      <c r="I195" s="1002" t="s">
        <v>414</v>
      </c>
      <c r="J195" s="1003"/>
      <c r="K195" s="1002" t="s">
        <v>204</v>
      </c>
      <c r="L195" s="1004"/>
      <c r="M195" s="45" t="s">
        <v>212</v>
      </c>
      <c r="N195" s="46"/>
      <c r="O195" s="47" t="s">
        <v>213</v>
      </c>
      <c r="P195" s="46"/>
      <c r="Q195" s="47" t="s">
        <v>213</v>
      </c>
      <c r="R195" s="46"/>
    </row>
    <row r="196" spans="1:18" ht="15.75" thickBot="1" x14ac:dyDescent="0.3">
      <c r="A196" s="16"/>
      <c r="B196" s="17"/>
      <c r="C196" s="16"/>
      <c r="D196" s="18"/>
      <c r="E196" s="140" t="s">
        <v>412</v>
      </c>
      <c r="F196" s="141"/>
      <c r="G196" s="140" t="s">
        <v>413</v>
      </c>
      <c r="H196" s="141"/>
      <c r="I196" s="1005" t="s">
        <v>202</v>
      </c>
      <c r="J196" s="1006"/>
      <c r="K196" s="1007" t="s">
        <v>415</v>
      </c>
      <c r="L196" s="1008"/>
      <c r="M196" s="48" t="s">
        <v>416</v>
      </c>
      <c r="N196" s="49"/>
      <c r="O196" s="48" t="s">
        <v>360</v>
      </c>
      <c r="P196" s="49"/>
      <c r="Q196" s="48" t="s">
        <v>417</v>
      </c>
      <c r="R196" s="49"/>
    </row>
    <row r="197" spans="1:18" ht="15.75" thickBot="1" x14ac:dyDescent="0.3">
      <c r="A197" s="19"/>
      <c r="B197" s="20"/>
      <c r="C197" s="89"/>
      <c r="D197" s="90"/>
      <c r="E197" s="89"/>
      <c r="F197" s="54"/>
      <c r="G197" s="55"/>
      <c r="H197" s="56"/>
      <c r="I197" s="1025"/>
      <c r="J197" s="1107"/>
      <c r="K197" s="1108"/>
      <c r="L197" s="1107"/>
      <c r="M197" s="617"/>
      <c r="N197" s="616"/>
      <c r="O197" s="616"/>
      <c r="P197" s="615"/>
      <c r="Q197" s="77"/>
      <c r="R197" s="620"/>
    </row>
    <row r="198" spans="1:18" x14ac:dyDescent="0.25">
      <c r="A198" s="147"/>
      <c r="B198" s="570" t="s">
        <v>218</v>
      </c>
      <c r="C198" s="147" t="s">
        <v>88</v>
      </c>
      <c r="D198" s="148" t="s">
        <v>89</v>
      </c>
      <c r="E198" s="150" t="s">
        <v>103</v>
      </c>
      <c r="F198" s="150" t="s">
        <v>104</v>
      </c>
      <c r="G198" s="150" t="s">
        <v>103</v>
      </c>
      <c r="H198" s="150" t="s">
        <v>104</v>
      </c>
      <c r="I198" s="1012" t="s">
        <v>103</v>
      </c>
      <c r="J198" s="1013" t="s">
        <v>104</v>
      </c>
      <c r="K198" s="1013" t="s">
        <v>103</v>
      </c>
      <c r="L198" s="1014" t="s">
        <v>104</v>
      </c>
      <c r="M198" s="151" t="s">
        <v>103</v>
      </c>
      <c r="N198" s="152" t="s">
        <v>104</v>
      </c>
      <c r="O198" s="151" t="s">
        <v>103</v>
      </c>
      <c r="P198" s="152" t="s">
        <v>104</v>
      </c>
      <c r="Q198" s="151" t="s">
        <v>103</v>
      </c>
      <c r="R198" s="153" t="s">
        <v>104</v>
      </c>
    </row>
    <row r="199" spans="1:18" ht="15.75" thickBot="1" x14ac:dyDescent="0.3">
      <c r="A199" s="149"/>
      <c r="B199" s="571" t="s">
        <v>90</v>
      </c>
      <c r="C199" s="602" t="s">
        <v>105</v>
      </c>
      <c r="D199" s="603"/>
      <c r="E199" s="604" t="s">
        <v>106</v>
      </c>
      <c r="F199" s="604" t="s">
        <v>106</v>
      </c>
      <c r="G199" s="604" t="s">
        <v>106</v>
      </c>
      <c r="H199" s="604" t="s">
        <v>106</v>
      </c>
      <c r="I199" s="1015" t="s">
        <v>106</v>
      </c>
      <c r="J199" s="1016" t="s">
        <v>106</v>
      </c>
      <c r="K199" s="1016" t="s">
        <v>106</v>
      </c>
      <c r="L199" s="1017" t="s">
        <v>106</v>
      </c>
      <c r="M199" s="605" t="s">
        <v>106</v>
      </c>
      <c r="N199" s="606" t="s">
        <v>106</v>
      </c>
      <c r="O199" s="605" t="s">
        <v>106</v>
      </c>
      <c r="P199" s="606" t="s">
        <v>106</v>
      </c>
      <c r="Q199" s="605" t="s">
        <v>106</v>
      </c>
      <c r="R199" s="651" t="s">
        <v>106</v>
      </c>
    </row>
    <row r="200" spans="1:18" ht="16.5" thickTop="1" thickBot="1" x14ac:dyDescent="0.3">
      <c r="A200" s="166"/>
      <c r="B200" s="26" t="s">
        <v>91</v>
      </c>
      <c r="C200" s="578"/>
      <c r="D200" s="57" t="s">
        <v>216</v>
      </c>
      <c r="E200" s="753">
        <f>E203+E206</f>
        <v>0</v>
      </c>
      <c r="F200" s="753">
        <f t="shared" ref="F200:L200" si="25">F203+F206</f>
        <v>0</v>
      </c>
      <c r="G200" s="753">
        <f t="shared" si="25"/>
        <v>0</v>
      </c>
      <c r="H200" s="753">
        <f t="shared" si="25"/>
        <v>0</v>
      </c>
      <c r="I200" s="1109">
        <f t="shared" si="25"/>
        <v>0</v>
      </c>
      <c r="J200" s="1109">
        <f t="shared" si="25"/>
        <v>0</v>
      </c>
      <c r="K200" s="1109">
        <f t="shared" si="25"/>
        <v>0</v>
      </c>
      <c r="L200" s="1109">
        <f t="shared" si="25"/>
        <v>0</v>
      </c>
      <c r="M200" s="797">
        <f t="shared" ref="M200:R200" si="26">M203+M206</f>
        <v>0</v>
      </c>
      <c r="N200" s="797">
        <f t="shared" si="26"/>
        <v>0</v>
      </c>
      <c r="O200" s="797">
        <f t="shared" si="26"/>
        <v>0</v>
      </c>
      <c r="P200" s="797">
        <f t="shared" si="26"/>
        <v>0</v>
      </c>
      <c r="Q200" s="797">
        <f t="shared" si="26"/>
        <v>0</v>
      </c>
      <c r="R200" s="797">
        <f t="shared" si="26"/>
        <v>0</v>
      </c>
    </row>
    <row r="201" spans="1:18" x14ac:dyDescent="0.25">
      <c r="A201" s="237"/>
      <c r="B201" s="618">
        <v>1</v>
      </c>
      <c r="C201" s="573" t="s">
        <v>208</v>
      </c>
      <c r="D201" s="168"/>
      <c r="E201" s="798"/>
      <c r="F201" s="910"/>
      <c r="G201" s="911"/>
      <c r="H201" s="912"/>
      <c r="I201" s="1109"/>
      <c r="J201" s="1110"/>
      <c r="K201" s="1111"/>
      <c r="L201" s="1112"/>
      <c r="M201" s="899"/>
      <c r="N201" s="900"/>
      <c r="O201" s="899"/>
      <c r="P201" s="834"/>
      <c r="Q201" s="826"/>
      <c r="R201" s="827"/>
    </row>
    <row r="202" spans="1:18" x14ac:dyDescent="0.25">
      <c r="A202" s="238"/>
      <c r="B202" s="238"/>
      <c r="C202" s="215" t="s">
        <v>271</v>
      </c>
      <c r="D202" s="217" t="s">
        <v>207</v>
      </c>
      <c r="E202" s="810"/>
      <c r="F202" s="913"/>
      <c r="G202" s="914"/>
      <c r="H202" s="915"/>
      <c r="I202" s="1071"/>
      <c r="J202" s="1113"/>
      <c r="K202" s="1114"/>
      <c r="L202" s="1068"/>
      <c r="M202" s="901"/>
      <c r="N202" s="902"/>
      <c r="O202" s="901"/>
      <c r="P202" s="836"/>
      <c r="Q202" s="789"/>
      <c r="R202" s="790"/>
    </row>
    <row r="203" spans="1:18" s="80" customFormat="1" x14ac:dyDescent="0.25">
      <c r="A203" s="240"/>
      <c r="B203" s="240"/>
      <c r="C203" s="610" t="s">
        <v>271</v>
      </c>
      <c r="D203" s="214" t="s">
        <v>207</v>
      </c>
      <c r="E203" s="916">
        <v>0</v>
      </c>
      <c r="F203" s="917"/>
      <c r="G203" s="918"/>
      <c r="H203" s="919"/>
      <c r="I203" s="1071"/>
      <c r="J203" s="1113"/>
      <c r="K203" s="1114"/>
      <c r="L203" s="1068"/>
      <c r="M203" s="903"/>
      <c r="N203" s="904"/>
      <c r="O203" s="903"/>
      <c r="P203" s="838"/>
      <c r="Q203" s="791"/>
      <c r="R203" s="792"/>
    </row>
    <row r="204" spans="1:18" x14ac:dyDescent="0.25">
      <c r="A204" s="59"/>
      <c r="B204" s="456">
        <v>2</v>
      </c>
      <c r="C204" s="621" t="s">
        <v>209</v>
      </c>
      <c r="D204" s="457"/>
      <c r="E204" s="920"/>
      <c r="F204" s="921"/>
      <c r="G204" s="922"/>
      <c r="H204" s="923"/>
      <c r="I204" s="1115"/>
      <c r="J204" s="1116"/>
      <c r="K204" s="1117"/>
      <c r="L204" s="1118"/>
      <c r="M204" s="901"/>
      <c r="N204" s="902"/>
      <c r="O204" s="901"/>
      <c r="P204" s="836"/>
      <c r="Q204" s="789"/>
      <c r="R204" s="790"/>
    </row>
    <row r="205" spans="1:18" s="80" customFormat="1" x14ac:dyDescent="0.25">
      <c r="A205" s="144"/>
      <c r="B205" s="458"/>
      <c r="C205" s="241" t="s">
        <v>272</v>
      </c>
      <c r="D205" s="71" t="s">
        <v>210</v>
      </c>
      <c r="E205" s="810"/>
      <c r="F205" s="915"/>
      <c r="G205" s="924"/>
      <c r="H205" s="925"/>
      <c r="I205" s="1119"/>
      <c r="J205" s="1120"/>
      <c r="K205" s="1121"/>
      <c r="L205" s="1122"/>
      <c r="M205" s="905"/>
      <c r="N205" s="906"/>
      <c r="O205" s="905"/>
      <c r="P205" s="907"/>
      <c r="Q205" s="789"/>
      <c r="R205" s="790"/>
    </row>
    <row r="206" spans="1:18" ht="15.75" thickBot="1" x14ac:dyDescent="0.3">
      <c r="A206" s="165"/>
      <c r="B206" s="619"/>
      <c r="C206" s="622" t="s">
        <v>272</v>
      </c>
      <c r="D206" s="445" t="s">
        <v>210</v>
      </c>
      <c r="E206" s="926">
        <v>0</v>
      </c>
      <c r="F206" s="927"/>
      <c r="G206" s="928"/>
      <c r="H206" s="929"/>
      <c r="I206" s="1123"/>
      <c r="J206" s="1124"/>
      <c r="K206" s="1125"/>
      <c r="L206" s="1126"/>
      <c r="M206" s="908"/>
      <c r="N206" s="909"/>
      <c r="O206" s="908"/>
      <c r="P206" s="840"/>
      <c r="Q206" s="794"/>
      <c r="R206" s="795"/>
    </row>
    <row r="207" spans="1:18" x14ac:dyDescent="0.25">
      <c r="A207" s="11"/>
      <c r="B207" s="11"/>
      <c r="C207" s="11"/>
      <c r="D207" s="11"/>
      <c r="E207" s="39"/>
      <c r="F207" s="39"/>
      <c r="G207" s="41"/>
      <c r="H207" s="41"/>
      <c r="I207" s="11"/>
      <c r="J207" s="11"/>
      <c r="K207" s="11"/>
      <c r="L207" s="11"/>
    </row>
    <row r="208" spans="1:18" ht="15.75" thickBot="1" x14ac:dyDescent="0.3">
      <c r="A208" s="11"/>
      <c r="B208" s="11"/>
      <c r="C208" s="11"/>
      <c r="D208" s="11"/>
      <c r="E208" s="39"/>
      <c r="F208" s="39"/>
      <c r="G208" s="41"/>
      <c r="H208" s="41"/>
      <c r="I208" s="11"/>
      <c r="J208" s="11"/>
      <c r="K208" s="11"/>
      <c r="L208" s="11"/>
    </row>
    <row r="209" spans="1:18" x14ac:dyDescent="0.25">
      <c r="A209" s="13"/>
      <c r="B209" s="14"/>
      <c r="C209" s="13"/>
      <c r="D209" s="15"/>
      <c r="E209" s="142" t="s">
        <v>201</v>
      </c>
      <c r="F209" s="118"/>
      <c r="G209" s="117" t="s">
        <v>203</v>
      </c>
      <c r="H209" s="118"/>
      <c r="I209" s="1002" t="s">
        <v>414</v>
      </c>
      <c r="J209" s="1003"/>
      <c r="K209" s="1002" t="s">
        <v>204</v>
      </c>
      <c r="L209" s="1004"/>
      <c r="M209" s="45" t="s">
        <v>212</v>
      </c>
      <c r="N209" s="46"/>
      <c r="O209" s="47" t="s">
        <v>213</v>
      </c>
      <c r="P209" s="46"/>
      <c r="Q209" s="47" t="s">
        <v>213</v>
      </c>
      <c r="R209" s="46"/>
    </row>
    <row r="210" spans="1:18" ht="15.75" thickBot="1" x14ac:dyDescent="0.3">
      <c r="A210" s="42"/>
      <c r="B210" s="43"/>
      <c r="C210" s="42"/>
      <c r="D210" s="44"/>
      <c r="E210" s="140" t="s">
        <v>412</v>
      </c>
      <c r="F210" s="141"/>
      <c r="G210" s="140" t="s">
        <v>413</v>
      </c>
      <c r="H210" s="141"/>
      <c r="I210" s="1005" t="s">
        <v>202</v>
      </c>
      <c r="J210" s="1006"/>
      <c r="K210" s="1007" t="s">
        <v>415</v>
      </c>
      <c r="L210" s="1008"/>
      <c r="M210" s="48" t="s">
        <v>416</v>
      </c>
      <c r="N210" s="49"/>
      <c r="O210" s="48" t="s">
        <v>360</v>
      </c>
      <c r="P210" s="49"/>
      <c r="Q210" s="48" t="s">
        <v>417</v>
      </c>
      <c r="R210" s="49"/>
    </row>
    <row r="211" spans="1:18" ht="15.75" thickBot="1" x14ac:dyDescent="0.3">
      <c r="A211" s="19"/>
      <c r="B211" s="20"/>
      <c r="C211" s="89"/>
      <c r="D211" s="90"/>
      <c r="E211" s="89"/>
      <c r="F211" s="54"/>
      <c r="G211" s="55"/>
      <c r="H211" s="56"/>
      <c r="I211" s="1127"/>
      <c r="J211" s="1128"/>
      <c r="K211" s="1129"/>
      <c r="L211" s="1128"/>
      <c r="M211" s="53"/>
      <c r="N211" s="24"/>
      <c r="O211" s="37"/>
      <c r="P211" s="38"/>
      <c r="Q211" s="98"/>
      <c r="R211" s="609"/>
    </row>
    <row r="212" spans="1:18" x14ac:dyDescent="0.25">
      <c r="A212" s="147"/>
      <c r="B212" s="570" t="s">
        <v>87</v>
      </c>
      <c r="C212" s="147" t="s">
        <v>88</v>
      </c>
      <c r="D212" s="148" t="s">
        <v>89</v>
      </c>
      <c r="E212" s="150" t="s">
        <v>103</v>
      </c>
      <c r="F212" s="150" t="s">
        <v>104</v>
      </c>
      <c r="G212" s="150" t="s">
        <v>103</v>
      </c>
      <c r="H212" s="150" t="s">
        <v>104</v>
      </c>
      <c r="I212" s="1062" t="s">
        <v>103</v>
      </c>
      <c r="J212" s="1063" t="s">
        <v>104</v>
      </c>
      <c r="K212" s="1063" t="s">
        <v>103</v>
      </c>
      <c r="L212" s="1064" t="s">
        <v>104</v>
      </c>
      <c r="M212" s="151" t="s">
        <v>103</v>
      </c>
      <c r="N212" s="152" t="s">
        <v>104</v>
      </c>
      <c r="O212" s="151" t="s">
        <v>103</v>
      </c>
      <c r="P212" s="152" t="s">
        <v>104</v>
      </c>
      <c r="Q212" s="151" t="s">
        <v>103</v>
      </c>
      <c r="R212" s="153" t="s">
        <v>104</v>
      </c>
    </row>
    <row r="213" spans="1:18" ht="15.75" thickBot="1" x14ac:dyDescent="0.3">
      <c r="A213" s="149"/>
      <c r="B213" s="571" t="s">
        <v>90</v>
      </c>
      <c r="C213" s="602" t="s">
        <v>105</v>
      </c>
      <c r="D213" s="603"/>
      <c r="E213" s="604" t="s">
        <v>106</v>
      </c>
      <c r="F213" s="604" t="s">
        <v>106</v>
      </c>
      <c r="G213" s="604" t="s">
        <v>106</v>
      </c>
      <c r="H213" s="604" t="s">
        <v>106</v>
      </c>
      <c r="I213" s="1065" t="s">
        <v>106</v>
      </c>
      <c r="J213" s="1066" t="s">
        <v>106</v>
      </c>
      <c r="K213" s="1066" t="s">
        <v>106</v>
      </c>
      <c r="L213" s="1067" t="s">
        <v>106</v>
      </c>
      <c r="M213" s="605" t="s">
        <v>106</v>
      </c>
      <c r="N213" s="606" t="s">
        <v>106</v>
      </c>
      <c r="O213" s="605" t="s">
        <v>106</v>
      </c>
      <c r="P213" s="606" t="s">
        <v>106</v>
      </c>
      <c r="Q213" s="605" t="s">
        <v>106</v>
      </c>
      <c r="R213" s="651" t="s">
        <v>106</v>
      </c>
    </row>
    <row r="214" spans="1:18" ht="16.5" thickTop="1" thickBot="1" x14ac:dyDescent="0.3">
      <c r="A214" s="25"/>
      <c r="B214" s="26" t="s">
        <v>91</v>
      </c>
      <c r="C214" s="597"/>
      <c r="D214" s="598" t="s">
        <v>107</v>
      </c>
      <c r="E214" s="753">
        <f>E217+E220+E225</f>
        <v>79197.039999999994</v>
      </c>
      <c r="F214" s="753">
        <f t="shared" ref="F214:H214" si="27">F217+F220+F225</f>
        <v>2500</v>
      </c>
      <c r="G214" s="753">
        <f t="shared" si="27"/>
        <v>0</v>
      </c>
      <c r="H214" s="753">
        <f t="shared" si="27"/>
        <v>0</v>
      </c>
      <c r="I214" s="1130">
        <f>I217+I220+I222+I225</f>
        <v>69940</v>
      </c>
      <c r="J214" s="1130">
        <f t="shared" ref="J214:R214" si="28">J217+J220+J222+J225</f>
        <v>0</v>
      </c>
      <c r="K214" s="1130">
        <f t="shared" si="28"/>
        <v>0</v>
      </c>
      <c r="L214" s="1130">
        <f t="shared" si="28"/>
        <v>0</v>
      </c>
      <c r="M214" s="797">
        <f t="shared" si="28"/>
        <v>60400</v>
      </c>
      <c r="N214" s="797">
        <f t="shared" si="28"/>
        <v>0</v>
      </c>
      <c r="O214" s="797">
        <f t="shared" si="28"/>
        <v>60400</v>
      </c>
      <c r="P214" s="797">
        <f t="shared" si="28"/>
        <v>0</v>
      </c>
      <c r="Q214" s="797">
        <f t="shared" si="28"/>
        <v>60400</v>
      </c>
      <c r="R214" s="797">
        <f t="shared" si="28"/>
        <v>0</v>
      </c>
    </row>
    <row r="215" spans="1:18" x14ac:dyDescent="0.25">
      <c r="A215" s="167"/>
      <c r="B215" s="572">
        <v>1</v>
      </c>
      <c r="C215" s="573" t="s">
        <v>164</v>
      </c>
      <c r="D215" s="222"/>
      <c r="E215" s="842"/>
      <c r="F215" s="799"/>
      <c r="G215" s="800"/>
      <c r="H215" s="801"/>
      <c r="I215" s="1047"/>
      <c r="J215" s="1048"/>
      <c r="K215" s="1019"/>
      <c r="L215" s="1020"/>
      <c r="M215" s="823"/>
      <c r="N215" s="824"/>
      <c r="O215" s="823"/>
      <c r="P215" s="824"/>
      <c r="Q215" s="937"/>
      <c r="R215" s="827"/>
    </row>
    <row r="216" spans="1:18" x14ac:dyDescent="0.25">
      <c r="A216" s="215"/>
      <c r="B216" s="223"/>
      <c r="C216" s="215" t="s">
        <v>272</v>
      </c>
      <c r="D216" s="223" t="s">
        <v>109</v>
      </c>
      <c r="E216" s="833"/>
      <c r="F216" s="803"/>
      <c r="G216" s="804"/>
      <c r="H216" s="805"/>
      <c r="I216" s="1057"/>
      <c r="J216" s="1058"/>
      <c r="K216" s="1021"/>
      <c r="L216" s="1022"/>
      <c r="M216" s="786"/>
      <c r="N216" s="787"/>
      <c r="O216" s="786"/>
      <c r="P216" s="787"/>
      <c r="Q216" s="938"/>
      <c r="R216" s="790"/>
    </row>
    <row r="217" spans="1:18" s="80" customFormat="1" x14ac:dyDescent="0.25">
      <c r="A217" s="213"/>
      <c r="B217" s="227"/>
      <c r="C217" s="610" t="s">
        <v>272</v>
      </c>
      <c r="D217" s="231" t="s">
        <v>109</v>
      </c>
      <c r="E217" s="832">
        <v>70462.429999999993</v>
      </c>
      <c r="F217" s="807">
        <v>2500</v>
      </c>
      <c r="G217" s="808"/>
      <c r="H217" s="809"/>
      <c r="I217" s="1057">
        <f>'Rozpočet na rok 2022 - výdavky'!G206</f>
        <v>69540</v>
      </c>
      <c r="J217" s="1058"/>
      <c r="K217" s="1021"/>
      <c r="L217" s="1022"/>
      <c r="M217" s="791">
        <v>60000</v>
      </c>
      <c r="N217" s="792"/>
      <c r="O217" s="791">
        <v>60000</v>
      </c>
      <c r="P217" s="792"/>
      <c r="Q217" s="939">
        <v>60000</v>
      </c>
      <c r="R217" s="792"/>
    </row>
    <row r="218" spans="1:18" x14ac:dyDescent="0.25">
      <c r="A218" s="199"/>
      <c r="B218" s="232">
        <v>2</v>
      </c>
      <c r="C218" s="611" t="s">
        <v>101</v>
      </c>
      <c r="D218" s="448"/>
      <c r="E218" s="758"/>
      <c r="F218" s="759"/>
      <c r="G218" s="769"/>
      <c r="H218" s="760"/>
      <c r="I218" s="1051"/>
      <c r="J218" s="1022"/>
      <c r="K218" s="1021"/>
      <c r="L218" s="1022"/>
      <c r="M218" s="786"/>
      <c r="N218" s="787"/>
      <c r="O218" s="786"/>
      <c r="P218" s="787"/>
      <c r="Q218" s="938"/>
      <c r="R218" s="790"/>
    </row>
    <row r="219" spans="1:18" x14ac:dyDescent="0.25">
      <c r="A219" s="199"/>
      <c r="B219" s="452"/>
      <c r="C219" s="612" t="s">
        <v>273</v>
      </c>
      <c r="D219" s="726" t="s">
        <v>306</v>
      </c>
      <c r="E219" s="758"/>
      <c r="F219" s="759"/>
      <c r="G219" s="769"/>
      <c r="H219" s="760"/>
      <c r="I219" s="1051"/>
      <c r="J219" s="1022"/>
      <c r="K219" s="1021"/>
      <c r="L219" s="1022"/>
      <c r="M219" s="786"/>
      <c r="N219" s="787"/>
      <c r="O219" s="786"/>
      <c r="P219" s="787"/>
      <c r="Q219" s="938"/>
      <c r="R219" s="790"/>
    </row>
    <row r="220" spans="1:18" s="80" customFormat="1" x14ac:dyDescent="0.25">
      <c r="A220" s="200"/>
      <c r="B220" s="453"/>
      <c r="C220" s="613" t="s">
        <v>273</v>
      </c>
      <c r="D220" s="726" t="s">
        <v>306</v>
      </c>
      <c r="E220" s="763">
        <v>8118.48</v>
      </c>
      <c r="F220" s="764"/>
      <c r="G220" s="765"/>
      <c r="H220" s="766"/>
      <c r="I220" s="1051"/>
      <c r="J220" s="1022"/>
      <c r="K220" s="1021"/>
      <c r="L220" s="1022"/>
      <c r="M220" s="791"/>
      <c r="N220" s="792"/>
      <c r="O220" s="791"/>
      <c r="P220" s="792"/>
      <c r="Q220" s="939"/>
      <c r="R220" s="792"/>
    </row>
    <row r="221" spans="1:18" s="80" customFormat="1" x14ac:dyDescent="0.25">
      <c r="A221" s="468"/>
      <c r="B221" s="608"/>
      <c r="C221" s="614"/>
      <c r="D221" s="469"/>
      <c r="E221" s="930"/>
      <c r="F221" s="931"/>
      <c r="G221" s="932"/>
      <c r="H221" s="933"/>
      <c r="I221" s="1051"/>
      <c r="J221" s="1022"/>
      <c r="K221" s="1021"/>
      <c r="L221" s="1022"/>
      <c r="M221" s="789"/>
      <c r="N221" s="790"/>
      <c r="O221" s="789"/>
      <c r="P221" s="790"/>
      <c r="Q221" s="938"/>
      <c r="R221" s="790"/>
    </row>
    <row r="222" spans="1:18" s="80" customFormat="1" x14ac:dyDescent="0.25">
      <c r="A222" s="200"/>
      <c r="B222" s="453"/>
      <c r="C222" s="613" t="s">
        <v>273</v>
      </c>
      <c r="D222" s="470" t="s">
        <v>284</v>
      </c>
      <c r="E222" s="763"/>
      <c r="F222" s="764"/>
      <c r="G222" s="765"/>
      <c r="H222" s="766"/>
      <c r="I222" s="1051"/>
      <c r="J222" s="1022"/>
      <c r="K222" s="1021"/>
      <c r="L222" s="1022"/>
      <c r="M222" s="940"/>
      <c r="N222" s="941"/>
      <c r="O222" s="940"/>
      <c r="P222" s="792"/>
      <c r="Q222" s="939"/>
      <c r="R222" s="792"/>
    </row>
    <row r="223" spans="1:18" x14ac:dyDescent="0.25">
      <c r="A223" s="199"/>
      <c r="B223" s="232">
        <v>3</v>
      </c>
      <c r="C223" s="574" t="s">
        <v>165</v>
      </c>
      <c r="D223" s="233"/>
      <c r="E223" s="758"/>
      <c r="F223" s="759"/>
      <c r="G223" s="769"/>
      <c r="H223" s="760"/>
      <c r="I223" s="1051"/>
      <c r="J223" s="1022"/>
      <c r="K223" s="1021"/>
      <c r="L223" s="1022"/>
      <c r="M223" s="786"/>
      <c r="N223" s="787"/>
      <c r="O223" s="786"/>
      <c r="P223" s="787"/>
      <c r="Q223" s="938"/>
      <c r="R223" s="790"/>
    </row>
    <row r="224" spans="1:18" x14ac:dyDescent="0.25">
      <c r="A224" s="199"/>
      <c r="B224" s="452"/>
      <c r="C224" s="241" t="s">
        <v>274</v>
      </c>
      <c r="D224" s="452" t="s">
        <v>102</v>
      </c>
      <c r="E224" s="758"/>
      <c r="F224" s="759"/>
      <c r="G224" s="769"/>
      <c r="H224" s="760"/>
      <c r="I224" s="1051"/>
      <c r="J224" s="1022"/>
      <c r="K224" s="1021"/>
      <c r="L224" s="1022"/>
      <c r="M224" s="786"/>
      <c r="N224" s="787"/>
      <c r="O224" s="786"/>
      <c r="P224" s="787"/>
      <c r="Q224" s="938"/>
      <c r="R224" s="790"/>
    </row>
    <row r="225" spans="1:18" ht="15.75" thickBot="1" x14ac:dyDescent="0.3">
      <c r="A225" s="202"/>
      <c r="B225" s="446"/>
      <c r="C225" s="242" t="s">
        <v>274</v>
      </c>
      <c r="D225" s="446" t="s">
        <v>102</v>
      </c>
      <c r="E225" s="770">
        <v>616.13</v>
      </c>
      <c r="F225" s="934"/>
      <c r="G225" s="935"/>
      <c r="H225" s="936"/>
      <c r="I225" s="1092">
        <f>'Rozpočet na rok 2022 - výdavky'!G215</f>
        <v>400</v>
      </c>
      <c r="J225" s="1095"/>
      <c r="K225" s="1106"/>
      <c r="L225" s="1086"/>
      <c r="M225" s="794">
        <v>400</v>
      </c>
      <c r="N225" s="795"/>
      <c r="O225" s="794">
        <v>400</v>
      </c>
      <c r="P225" s="795"/>
      <c r="Q225" s="942">
        <v>400</v>
      </c>
      <c r="R225" s="795"/>
    </row>
    <row r="226" spans="1:18" x14ac:dyDescent="0.25">
      <c r="A226" s="11"/>
      <c r="B226" s="11"/>
      <c r="C226" s="11"/>
      <c r="D226" s="11"/>
      <c r="E226" s="39"/>
      <c r="F226" s="39"/>
      <c r="G226" s="11"/>
      <c r="H226" s="11"/>
      <c r="I226" s="11"/>
      <c r="J226" s="11"/>
      <c r="K226" s="11"/>
      <c r="L226" s="11"/>
    </row>
    <row r="227" spans="1:18" ht="15.75" thickBot="1" x14ac:dyDescent="0.3">
      <c r="A227" s="11"/>
      <c r="B227" s="11"/>
      <c r="C227" s="11"/>
      <c r="D227" s="11"/>
      <c r="E227" s="39"/>
      <c r="F227" s="39"/>
      <c r="G227" s="11"/>
      <c r="H227" s="11"/>
      <c r="I227" s="11"/>
      <c r="J227" s="11"/>
      <c r="K227" s="11"/>
      <c r="L227" s="11"/>
    </row>
    <row r="228" spans="1:18" x14ac:dyDescent="0.25">
      <c r="A228" s="13"/>
      <c r="B228" s="14"/>
      <c r="C228" s="13"/>
      <c r="D228" s="15"/>
      <c r="E228" s="142" t="s">
        <v>201</v>
      </c>
      <c r="F228" s="118"/>
      <c r="G228" s="117" t="s">
        <v>203</v>
      </c>
      <c r="H228" s="118"/>
      <c r="I228" s="1002" t="s">
        <v>414</v>
      </c>
      <c r="J228" s="1003"/>
      <c r="K228" s="1002" t="s">
        <v>204</v>
      </c>
      <c r="L228" s="1004"/>
      <c r="M228" s="45" t="s">
        <v>212</v>
      </c>
      <c r="N228" s="46"/>
      <c r="O228" s="47" t="s">
        <v>213</v>
      </c>
      <c r="P228" s="46"/>
      <c r="Q228" s="47" t="s">
        <v>213</v>
      </c>
      <c r="R228" s="46"/>
    </row>
    <row r="229" spans="1:18" ht="15.75" thickBot="1" x14ac:dyDescent="0.3">
      <c r="A229" s="16"/>
      <c r="B229" s="17"/>
      <c r="C229" s="16"/>
      <c r="D229" s="18"/>
      <c r="E229" s="140" t="s">
        <v>412</v>
      </c>
      <c r="F229" s="141"/>
      <c r="G229" s="140" t="s">
        <v>413</v>
      </c>
      <c r="H229" s="141"/>
      <c r="I229" s="1005" t="s">
        <v>202</v>
      </c>
      <c r="J229" s="1006"/>
      <c r="K229" s="1007" t="s">
        <v>415</v>
      </c>
      <c r="L229" s="1008"/>
      <c r="M229" s="48" t="s">
        <v>416</v>
      </c>
      <c r="N229" s="49"/>
      <c r="O229" s="48" t="s">
        <v>360</v>
      </c>
      <c r="P229" s="49"/>
      <c r="Q229" s="48" t="s">
        <v>417</v>
      </c>
      <c r="R229" s="49"/>
    </row>
    <row r="230" spans="1:18" ht="15.75" thickBot="1" x14ac:dyDescent="0.3">
      <c r="A230" s="19"/>
      <c r="B230" s="20"/>
      <c r="C230" s="19"/>
      <c r="D230" s="20"/>
      <c r="E230" s="19"/>
      <c r="F230" s="21"/>
      <c r="G230" s="22"/>
      <c r="H230" s="23"/>
      <c r="I230" s="1009"/>
      <c r="J230" s="1010"/>
      <c r="K230" s="1011"/>
      <c r="L230" s="1010"/>
      <c r="M230" s="53"/>
      <c r="N230" s="24"/>
      <c r="O230" s="53"/>
      <c r="P230" s="24"/>
      <c r="Q230" s="145"/>
      <c r="R230" s="143"/>
    </row>
    <row r="231" spans="1:18" x14ac:dyDescent="0.25">
      <c r="A231" s="147"/>
      <c r="B231" s="570" t="s">
        <v>87</v>
      </c>
      <c r="C231" s="147" t="s">
        <v>88</v>
      </c>
      <c r="D231" s="148" t="s">
        <v>89</v>
      </c>
      <c r="E231" s="150" t="s">
        <v>103</v>
      </c>
      <c r="F231" s="150" t="s">
        <v>104</v>
      </c>
      <c r="G231" s="150" t="s">
        <v>103</v>
      </c>
      <c r="H231" s="150" t="s">
        <v>104</v>
      </c>
      <c r="I231" s="1012" t="s">
        <v>103</v>
      </c>
      <c r="J231" s="1013" t="s">
        <v>104</v>
      </c>
      <c r="K231" s="1013" t="s">
        <v>103</v>
      </c>
      <c r="L231" s="1014" t="s">
        <v>104</v>
      </c>
      <c r="M231" s="151" t="s">
        <v>103</v>
      </c>
      <c r="N231" s="152" t="s">
        <v>104</v>
      </c>
      <c r="O231" s="151" t="s">
        <v>103</v>
      </c>
      <c r="P231" s="152" t="s">
        <v>104</v>
      </c>
      <c r="Q231" s="151" t="s">
        <v>103</v>
      </c>
      <c r="R231" s="153" t="s">
        <v>104</v>
      </c>
    </row>
    <row r="232" spans="1:18" ht="15.75" thickBot="1" x14ac:dyDescent="0.3">
      <c r="A232" s="149"/>
      <c r="B232" s="571" t="s">
        <v>90</v>
      </c>
      <c r="C232" s="602" t="s">
        <v>105</v>
      </c>
      <c r="D232" s="603"/>
      <c r="E232" s="604" t="s">
        <v>106</v>
      </c>
      <c r="F232" s="604" t="s">
        <v>106</v>
      </c>
      <c r="G232" s="604" t="s">
        <v>106</v>
      </c>
      <c r="H232" s="604" t="s">
        <v>106</v>
      </c>
      <c r="I232" s="1015" t="s">
        <v>106</v>
      </c>
      <c r="J232" s="1016" t="s">
        <v>106</v>
      </c>
      <c r="K232" s="1016" t="s">
        <v>106</v>
      </c>
      <c r="L232" s="1017" t="s">
        <v>106</v>
      </c>
      <c r="M232" s="605" t="s">
        <v>106</v>
      </c>
      <c r="N232" s="606" t="s">
        <v>106</v>
      </c>
      <c r="O232" s="605" t="s">
        <v>106</v>
      </c>
      <c r="P232" s="606" t="s">
        <v>106</v>
      </c>
      <c r="Q232" s="605" t="s">
        <v>106</v>
      </c>
      <c r="R232" s="651" t="s">
        <v>106</v>
      </c>
    </row>
    <row r="233" spans="1:18" ht="16.5" thickTop="1" thickBot="1" x14ac:dyDescent="0.3">
      <c r="A233" s="25"/>
      <c r="B233" s="26"/>
      <c r="C233" s="597"/>
      <c r="D233" s="598"/>
      <c r="E233" s="34"/>
      <c r="F233" s="35"/>
      <c r="G233" s="52"/>
      <c r="H233" s="35"/>
      <c r="I233" s="1131"/>
      <c r="J233" s="1132"/>
      <c r="K233" s="1133"/>
      <c r="L233" s="1134"/>
      <c r="M233" s="599"/>
      <c r="N233" s="600"/>
      <c r="O233" s="599"/>
      <c r="P233" s="601"/>
      <c r="Q233" s="689"/>
      <c r="R233" s="690"/>
    </row>
    <row r="234" spans="1:18" x14ac:dyDescent="0.25">
      <c r="A234" s="167"/>
      <c r="B234" s="572"/>
      <c r="C234" s="573"/>
      <c r="D234" s="168" t="s">
        <v>166</v>
      </c>
      <c r="E234" s="842">
        <v>252122.11</v>
      </c>
      <c r="F234" s="842">
        <v>163007.07</v>
      </c>
      <c r="G234" s="842"/>
      <c r="H234" s="842"/>
      <c r="I234" s="1050">
        <f>I10+I36+I50+I69+I86+I97+I108+I150+I161+I172+I200+I214</f>
        <v>233737</v>
      </c>
      <c r="J234" s="1050">
        <f t="shared" ref="J234:R234" si="29">J10+J36+J50+J69+J86+J97+J108+J150+J161+J172+J200+J214</f>
        <v>70000</v>
      </c>
      <c r="K234" s="1050">
        <f t="shared" si="29"/>
        <v>0</v>
      </c>
      <c r="L234" s="1050">
        <f t="shared" si="29"/>
        <v>0</v>
      </c>
      <c r="M234" s="952">
        <f t="shared" si="29"/>
        <v>230620</v>
      </c>
      <c r="N234" s="952">
        <f t="shared" si="29"/>
        <v>10000</v>
      </c>
      <c r="O234" s="952">
        <f t="shared" si="29"/>
        <v>230840</v>
      </c>
      <c r="P234" s="952">
        <f t="shared" si="29"/>
        <v>10000</v>
      </c>
      <c r="Q234" s="952">
        <f t="shared" si="29"/>
        <v>233010</v>
      </c>
      <c r="R234" s="952">
        <f t="shared" si="29"/>
        <v>10000</v>
      </c>
    </row>
    <row r="235" spans="1:18" x14ac:dyDescent="0.25">
      <c r="A235" s="215"/>
      <c r="B235" s="223"/>
      <c r="C235" s="215"/>
      <c r="D235" s="216" t="s">
        <v>167</v>
      </c>
      <c r="E235" s="833">
        <v>193119.6</v>
      </c>
      <c r="F235" s="833"/>
      <c r="G235" s="804"/>
      <c r="H235" s="803"/>
      <c r="I235" s="1050">
        <f>I122-I136</f>
        <v>196460</v>
      </c>
      <c r="J235" s="1050">
        <f t="shared" ref="J235:R235" si="30">J122-J136</f>
        <v>0</v>
      </c>
      <c r="K235" s="1050">
        <f t="shared" si="30"/>
        <v>0</v>
      </c>
      <c r="L235" s="1050">
        <f t="shared" si="30"/>
        <v>0</v>
      </c>
      <c r="M235" s="952">
        <f t="shared" si="30"/>
        <v>195400</v>
      </c>
      <c r="N235" s="952">
        <f t="shared" si="30"/>
        <v>0</v>
      </c>
      <c r="O235" s="952">
        <f t="shared" si="30"/>
        <v>195400</v>
      </c>
      <c r="P235" s="952">
        <f t="shared" si="30"/>
        <v>0</v>
      </c>
      <c r="Q235" s="952">
        <f t="shared" si="30"/>
        <v>195400</v>
      </c>
      <c r="R235" s="952">
        <f t="shared" si="30"/>
        <v>0</v>
      </c>
    </row>
    <row r="236" spans="1:18" s="80" customFormat="1" x14ac:dyDescent="0.25">
      <c r="A236" s="215"/>
      <c r="B236" s="223"/>
      <c r="C236" s="215"/>
      <c r="D236" s="688" t="s">
        <v>297</v>
      </c>
      <c r="E236" s="833">
        <f>E136</f>
        <v>5965.16</v>
      </c>
      <c r="F236" s="803"/>
      <c r="G236" s="804"/>
      <c r="H236" s="803"/>
      <c r="I236" s="1050">
        <f>I136</f>
        <v>5200</v>
      </c>
      <c r="J236" s="1050">
        <f t="shared" ref="J236:R236" si="31">J136</f>
        <v>0</v>
      </c>
      <c r="K236" s="1050">
        <f t="shared" si="31"/>
        <v>0</v>
      </c>
      <c r="L236" s="1050">
        <f t="shared" si="31"/>
        <v>0</v>
      </c>
      <c r="M236" s="952">
        <f t="shared" si="31"/>
        <v>8130</v>
      </c>
      <c r="N236" s="952">
        <f t="shared" si="31"/>
        <v>0</v>
      </c>
      <c r="O236" s="952">
        <f t="shared" si="31"/>
        <v>8130</v>
      </c>
      <c r="P236" s="952">
        <f t="shared" si="31"/>
        <v>0</v>
      </c>
      <c r="Q236" s="952">
        <f t="shared" si="31"/>
        <v>8130</v>
      </c>
      <c r="R236" s="952">
        <f t="shared" si="31"/>
        <v>0</v>
      </c>
    </row>
    <row r="237" spans="1:18" x14ac:dyDescent="0.25">
      <c r="A237" s="199"/>
      <c r="B237" s="232"/>
      <c r="C237" s="574"/>
      <c r="D237" s="243" t="s">
        <v>168</v>
      </c>
      <c r="E237" s="943">
        <f>SUM(E234:E236)</f>
        <v>451206.86999999994</v>
      </c>
      <c r="F237" s="943"/>
      <c r="G237" s="943"/>
      <c r="H237" s="943"/>
      <c r="I237" s="1135">
        <f>SUM(I234:I236)</f>
        <v>435397</v>
      </c>
      <c r="J237" s="1135"/>
      <c r="K237" s="1135">
        <f t="shared" ref="K237" si="32">SUM(K234:K236)</f>
        <v>0</v>
      </c>
      <c r="L237" s="1135"/>
      <c r="M237" s="953">
        <f>SUM(M234:M236)</f>
        <v>434150</v>
      </c>
      <c r="N237" s="953"/>
      <c r="O237" s="953">
        <f t="shared" ref="O237:Q237" si="33">SUM(O234:O236)</f>
        <v>434370</v>
      </c>
      <c r="P237" s="953"/>
      <c r="Q237" s="953">
        <f t="shared" si="33"/>
        <v>436540</v>
      </c>
      <c r="R237" s="953"/>
    </row>
    <row r="238" spans="1:18" x14ac:dyDescent="0.25">
      <c r="A238" s="199"/>
      <c r="B238" s="583"/>
      <c r="C238" s="199"/>
      <c r="D238" s="179"/>
      <c r="E238" s="885"/>
      <c r="F238" s="886"/>
      <c r="G238" s="885"/>
      <c r="H238" s="886"/>
      <c r="I238" s="1101"/>
      <c r="J238" s="1136"/>
      <c r="K238" s="1101"/>
      <c r="L238" s="1136"/>
      <c r="M238" s="954"/>
      <c r="N238" s="955"/>
      <c r="O238" s="954"/>
      <c r="P238" s="956"/>
      <c r="Q238" s="957"/>
      <c r="R238" s="750"/>
    </row>
    <row r="239" spans="1:18" x14ac:dyDescent="0.25">
      <c r="A239" s="201"/>
      <c r="B239" s="595"/>
      <c r="C239" s="201"/>
      <c r="D239" s="244" t="s">
        <v>169</v>
      </c>
      <c r="E239" s="944"/>
      <c r="F239" s="945">
        <v>163007.07</v>
      </c>
      <c r="G239" s="945"/>
      <c r="H239" s="945"/>
      <c r="I239" s="1049"/>
      <c r="J239" s="1137">
        <f>J234+J235+J236</f>
        <v>70000</v>
      </c>
      <c r="K239" s="1138"/>
      <c r="L239" s="1137"/>
      <c r="M239" s="958"/>
      <c r="N239" s="959">
        <v>10000</v>
      </c>
      <c r="O239" s="953"/>
      <c r="P239" s="960">
        <v>10000</v>
      </c>
      <c r="Q239" s="953"/>
      <c r="R239" s="959">
        <v>10000</v>
      </c>
    </row>
    <row r="240" spans="1:18" x14ac:dyDescent="0.25">
      <c r="A240" s="199"/>
      <c r="B240" s="583"/>
      <c r="C240" s="199"/>
      <c r="D240" s="71"/>
      <c r="E240" s="885"/>
      <c r="F240" s="886"/>
      <c r="G240" s="946"/>
      <c r="H240" s="947"/>
      <c r="I240" s="1139"/>
      <c r="J240" s="1140"/>
      <c r="K240" s="1139"/>
      <c r="L240" s="1136"/>
      <c r="M240" s="954"/>
      <c r="N240" s="955"/>
      <c r="O240" s="954"/>
      <c r="P240" s="956"/>
      <c r="Q240" s="957"/>
      <c r="R240" s="750"/>
    </row>
    <row r="241" spans="1:18" ht="15.75" thickBot="1" x14ac:dyDescent="0.3">
      <c r="A241" s="245"/>
      <c r="B241" s="596"/>
      <c r="C241" s="245"/>
      <c r="D241" s="246" t="s">
        <v>222</v>
      </c>
      <c r="E241" s="948">
        <v>8118.48</v>
      </c>
      <c r="F241" s="949"/>
      <c r="G241" s="950"/>
      <c r="H241" s="951"/>
      <c r="I241" s="1141"/>
      <c r="J241" s="1142">
        <v>1000</v>
      </c>
      <c r="K241" s="1141"/>
      <c r="L241" s="1143"/>
      <c r="M241" s="961"/>
      <c r="N241" s="962"/>
      <c r="O241" s="961"/>
      <c r="P241" s="963"/>
      <c r="Q241" s="961"/>
      <c r="R241" s="962"/>
    </row>
    <row r="242" spans="1:18" x14ac:dyDescent="0.25">
      <c r="A242" s="11"/>
      <c r="B242" s="11"/>
      <c r="C242" s="11"/>
      <c r="D242" s="29"/>
      <c r="E242" s="12"/>
      <c r="F242" s="12"/>
      <c r="G242" s="30"/>
      <c r="H242" s="30"/>
      <c r="I242" s="30"/>
      <c r="J242" s="30"/>
      <c r="K242" s="30"/>
      <c r="L242" s="12"/>
    </row>
    <row r="243" spans="1:18" x14ac:dyDescent="0.25">
      <c r="A243" s="11"/>
      <c r="B243" s="11"/>
      <c r="C243" s="11"/>
      <c r="D243" s="29"/>
      <c r="E243" s="12"/>
      <c r="F243" s="12"/>
      <c r="G243" s="30"/>
      <c r="H243" s="30"/>
      <c r="I243" s="30"/>
      <c r="J243" s="30"/>
      <c r="K243" s="30"/>
      <c r="L243" s="12"/>
    </row>
    <row r="244" spans="1:18" x14ac:dyDescent="0.25">
      <c r="A244" s="11"/>
      <c r="B244" s="11"/>
      <c r="C244" s="11"/>
      <c r="D244" s="29"/>
      <c r="E244" s="12"/>
      <c r="F244" s="12"/>
      <c r="G244" s="30"/>
      <c r="H244" s="30"/>
      <c r="I244" s="30"/>
      <c r="J244" s="30"/>
      <c r="K244" s="30"/>
      <c r="L244" s="12"/>
    </row>
    <row r="245" spans="1:18" x14ac:dyDescent="0.25">
      <c r="A245" s="11"/>
      <c r="B245" s="11"/>
      <c r="C245" s="11"/>
      <c r="D245" s="29"/>
      <c r="E245" s="12"/>
      <c r="F245" s="12"/>
      <c r="G245" s="30"/>
      <c r="H245" s="30"/>
      <c r="I245" s="30"/>
      <c r="J245" s="30"/>
      <c r="K245" s="30"/>
      <c r="L245" s="12"/>
    </row>
    <row r="246" spans="1:18" x14ac:dyDescent="0.25">
      <c r="A246" s="11"/>
      <c r="B246" s="11"/>
      <c r="C246" s="11"/>
      <c r="D246" s="29"/>
      <c r="E246" s="12"/>
      <c r="F246" s="12"/>
      <c r="G246" s="30"/>
      <c r="H246" s="30"/>
      <c r="I246" s="30"/>
      <c r="J246" s="30"/>
      <c r="K246" s="30"/>
      <c r="L246" s="12"/>
    </row>
    <row r="247" spans="1:18" x14ac:dyDescent="0.25">
      <c r="A247" s="11"/>
      <c r="B247" s="11"/>
      <c r="C247" s="11"/>
      <c r="D247" s="29"/>
      <c r="E247" s="12"/>
      <c r="F247" s="12"/>
      <c r="G247" s="30"/>
      <c r="H247" s="30"/>
      <c r="I247" s="30"/>
      <c r="J247" s="30"/>
      <c r="K247" s="30"/>
      <c r="L247" s="12"/>
    </row>
  </sheetData>
  <pageMargins left="0" right="0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topLeftCell="A37" workbookViewId="0">
      <selection activeCell="F60" sqref="F60"/>
    </sheetView>
  </sheetViews>
  <sheetFormatPr defaultRowHeight="15" x14ac:dyDescent="0.25"/>
  <cols>
    <col min="4" max="4" width="32.85546875" customWidth="1"/>
    <col min="5" max="5" width="13.28515625" customWidth="1"/>
    <col min="6" max="6" width="15.5703125" customWidth="1"/>
    <col min="7" max="7" width="12.5703125" customWidth="1"/>
    <col min="8" max="8" width="12.28515625" customWidth="1"/>
    <col min="9" max="9" width="10.5703125" customWidth="1"/>
  </cols>
  <sheetData>
    <row r="1" spans="1:9" s="80" customFormat="1" ht="18.75" x14ac:dyDescent="0.3">
      <c r="A1" s="404" t="s">
        <v>441</v>
      </c>
      <c r="B1" s="404"/>
      <c r="C1" s="404"/>
      <c r="D1" s="404"/>
    </row>
    <row r="2" spans="1:9" s="80" customFormat="1" ht="15.75" thickBot="1" x14ac:dyDescent="0.3"/>
    <row r="3" spans="1:9" x14ac:dyDescent="0.25">
      <c r="A3" s="405"/>
      <c r="B3" s="406"/>
      <c r="C3" s="406"/>
      <c r="D3" s="406"/>
      <c r="E3" s="407" t="s">
        <v>1</v>
      </c>
      <c r="F3" s="1144" t="s">
        <v>1</v>
      </c>
      <c r="G3" s="414" t="s">
        <v>1</v>
      </c>
      <c r="H3" s="414" t="s">
        <v>1</v>
      </c>
      <c r="I3" s="414" t="s">
        <v>1</v>
      </c>
    </row>
    <row r="4" spans="1:9" x14ac:dyDescent="0.25">
      <c r="A4" s="408" t="s">
        <v>170</v>
      </c>
      <c r="B4" s="388"/>
      <c r="C4" s="388"/>
      <c r="D4" s="388"/>
      <c r="E4" s="409">
        <v>2021</v>
      </c>
      <c r="F4" s="1145">
        <v>2022</v>
      </c>
      <c r="G4" s="415">
        <v>2023</v>
      </c>
      <c r="H4" s="415">
        <v>2024</v>
      </c>
      <c r="I4" s="415">
        <v>2025</v>
      </c>
    </row>
    <row r="5" spans="1:9" ht="15.75" thickBot="1" x14ac:dyDescent="0.3">
      <c r="A5" s="410"/>
      <c r="B5" s="411"/>
      <c r="C5" s="411"/>
      <c r="D5" s="412"/>
      <c r="E5" s="413" t="s">
        <v>6</v>
      </c>
      <c r="F5" s="1146" t="s">
        <v>6</v>
      </c>
      <c r="G5" s="416" t="s">
        <v>5</v>
      </c>
      <c r="H5" s="416" t="s">
        <v>5</v>
      </c>
      <c r="I5" s="416" t="s">
        <v>5</v>
      </c>
    </row>
    <row r="6" spans="1:9" ht="15.75" thickBot="1" x14ac:dyDescent="0.3">
      <c r="A6" s="1150"/>
      <c r="B6" s="1151" t="s">
        <v>171</v>
      </c>
      <c r="C6" s="1152"/>
      <c r="D6" s="1153"/>
      <c r="E6" s="1154">
        <v>480590</v>
      </c>
      <c r="F6" s="1359">
        <f>'Rozpočet - príjmy viacročný'!I101</f>
        <v>496610</v>
      </c>
      <c r="G6" s="1155">
        <f>'Rozpočet - príjmy viacročný'!K101</f>
        <v>491510</v>
      </c>
      <c r="H6" s="1155">
        <f>'Rozpočet - príjmy viacročný'!L101</f>
        <v>491510</v>
      </c>
      <c r="I6" s="1155">
        <f>'Rozpočet - príjmy viacročný'!M101</f>
        <v>491510</v>
      </c>
    </row>
    <row r="7" spans="1:9" ht="15.75" thickBot="1" x14ac:dyDescent="0.3">
      <c r="A7" s="1156"/>
      <c r="B7" s="1157" t="s">
        <v>172</v>
      </c>
      <c r="C7" s="1158"/>
      <c r="D7" s="1159"/>
      <c r="E7" s="1160">
        <v>421754</v>
      </c>
      <c r="F7" s="1360">
        <f>'Rozpočet na rok 2022 - výdavky'!G229</f>
        <v>435397</v>
      </c>
      <c r="G7" s="1161">
        <f>'Viacročný rozpočet - výdavky'!M237</f>
        <v>434150</v>
      </c>
      <c r="H7" s="1161">
        <f>'Viacročný rozpočet - výdavky'!O237</f>
        <v>434370</v>
      </c>
      <c r="I7" s="1161">
        <f>'Viacročný rozpočet - výdavky'!Q237</f>
        <v>436540</v>
      </c>
    </row>
    <row r="8" spans="1:9" ht="15.75" thickBot="1" x14ac:dyDescent="0.3">
      <c r="A8" s="113"/>
      <c r="B8" s="480"/>
      <c r="C8" s="481"/>
      <c r="D8" s="31"/>
      <c r="E8" s="32"/>
      <c r="F8" s="1149"/>
      <c r="G8" s="234"/>
      <c r="H8" s="234"/>
      <c r="I8" s="234"/>
    </row>
    <row r="9" spans="1:9" x14ac:dyDescent="0.25">
      <c r="A9" s="417"/>
      <c r="B9" s="418" t="s">
        <v>173</v>
      </c>
      <c r="C9" s="418"/>
      <c r="D9" s="419"/>
      <c r="E9" s="691"/>
      <c r="F9" s="1147"/>
      <c r="G9" s="423"/>
      <c r="H9" s="423"/>
      <c r="I9" s="423"/>
    </row>
    <row r="10" spans="1:9" ht="15.75" thickBot="1" x14ac:dyDescent="0.3">
      <c r="A10" s="420"/>
      <c r="B10" s="421" t="s">
        <v>174</v>
      </c>
      <c r="C10" s="421"/>
      <c r="D10" s="422"/>
      <c r="E10" s="692">
        <v>58836</v>
      </c>
      <c r="F10" s="1148">
        <f>F6-F7</f>
        <v>61213</v>
      </c>
      <c r="G10" s="424">
        <f>G6-G7</f>
        <v>57360</v>
      </c>
      <c r="H10" s="424">
        <f t="shared" ref="H10:I10" si="0">H6-H7</f>
        <v>57140</v>
      </c>
      <c r="I10" s="424">
        <f t="shared" si="0"/>
        <v>54970</v>
      </c>
    </row>
    <row r="11" spans="1:9" s="80" customFormat="1" ht="15.75" thickBot="1" x14ac:dyDescent="0.3">
      <c r="A11" s="482"/>
      <c r="B11" s="483"/>
      <c r="C11" s="483"/>
      <c r="D11" s="484"/>
      <c r="E11" s="485"/>
      <c r="F11" s="1183"/>
      <c r="G11" s="1000"/>
      <c r="H11" s="486"/>
      <c r="I11" s="486"/>
    </row>
    <row r="12" spans="1:9" ht="15.75" thickBot="1" x14ac:dyDescent="0.3">
      <c r="A12" s="1162"/>
      <c r="B12" s="1163" t="s">
        <v>175</v>
      </c>
      <c r="C12" s="1164"/>
      <c r="D12" s="1165"/>
      <c r="E12" s="1166">
        <v>30000</v>
      </c>
      <c r="F12" s="1166">
        <v>10000</v>
      </c>
      <c r="G12" s="1165"/>
      <c r="H12" s="1165"/>
      <c r="I12" s="1165"/>
    </row>
    <row r="13" spans="1:9" ht="15.75" thickBot="1" x14ac:dyDescent="0.3">
      <c r="A13" s="1167"/>
      <c r="B13" s="1168" t="s">
        <v>176</v>
      </c>
      <c r="C13" s="1169"/>
      <c r="D13" s="1170"/>
      <c r="E13" s="1171">
        <v>87000</v>
      </c>
      <c r="F13" s="1171">
        <f>'Rozpočet na rok 2022 - výdavky'!H235</f>
        <v>70000</v>
      </c>
      <c r="G13" s="1172">
        <v>10000</v>
      </c>
      <c r="H13" s="1172">
        <f>'Viacročný rozpočet - výdavky'!P239</f>
        <v>10000</v>
      </c>
      <c r="I13" s="1172">
        <f>'Viacročný rozpočet - výdavky'!R239</f>
        <v>10000</v>
      </c>
    </row>
    <row r="14" spans="1:9" ht="15.75" thickBot="1" x14ac:dyDescent="0.3">
      <c r="A14" s="487"/>
      <c r="B14" s="480"/>
      <c r="C14" s="481"/>
      <c r="D14" s="488"/>
      <c r="E14" s="489"/>
      <c r="F14" s="1181"/>
      <c r="G14" s="489"/>
      <c r="H14" s="489"/>
      <c r="I14" s="489"/>
    </row>
    <row r="15" spans="1:9" ht="15.75" thickBot="1" x14ac:dyDescent="0.3">
      <c r="A15" s="425"/>
      <c r="B15" s="426" t="s">
        <v>177</v>
      </c>
      <c r="C15" s="427"/>
      <c r="D15" s="428"/>
      <c r="E15" s="693"/>
      <c r="F15" s="1361"/>
      <c r="G15" s="432"/>
      <c r="H15" s="432"/>
      <c r="I15" s="432"/>
    </row>
    <row r="16" spans="1:9" ht="15.75" thickBot="1" x14ac:dyDescent="0.3">
      <c r="A16" s="429"/>
      <c r="B16" s="430" t="s">
        <v>178</v>
      </c>
      <c r="C16" s="421"/>
      <c r="D16" s="431"/>
      <c r="E16" s="715">
        <v>-57000</v>
      </c>
      <c r="F16" s="1362">
        <f>F12-F13</f>
        <v>-60000</v>
      </c>
      <c r="G16" s="717">
        <v>-10000</v>
      </c>
      <c r="H16" s="717">
        <f t="shared" ref="H16:I16" si="1">H12-H13</f>
        <v>-10000</v>
      </c>
      <c r="I16" s="717">
        <f t="shared" si="1"/>
        <v>-10000</v>
      </c>
    </row>
    <row r="17" spans="1:9" ht="15.75" x14ac:dyDescent="0.25">
      <c r="A17" s="1173"/>
      <c r="B17" s="1174" t="s">
        <v>179</v>
      </c>
      <c r="C17" s="1175"/>
      <c r="D17" s="1176"/>
      <c r="E17" s="1177">
        <v>510590</v>
      </c>
      <c r="F17" s="1178">
        <f>F6+F12</f>
        <v>506610</v>
      </c>
      <c r="G17" s="1178">
        <f>G6+G11</f>
        <v>491510</v>
      </c>
      <c r="H17" s="1178">
        <f t="shared" ref="H17:I17" si="2">H6+H12</f>
        <v>491510</v>
      </c>
      <c r="I17" s="1178">
        <f t="shared" si="2"/>
        <v>491510</v>
      </c>
    </row>
    <row r="18" spans="1:9" ht="16.5" thickBot="1" x14ac:dyDescent="0.3">
      <c r="A18" s="1173"/>
      <c r="B18" s="1174" t="s">
        <v>180</v>
      </c>
      <c r="C18" s="1175"/>
      <c r="D18" s="1176"/>
      <c r="E18" s="1179">
        <v>508754</v>
      </c>
      <c r="F18" s="1180">
        <f>F7+F13</f>
        <v>505397</v>
      </c>
      <c r="G18" s="1180">
        <f>G7+G12</f>
        <v>434150</v>
      </c>
      <c r="H18" s="1180">
        <f t="shared" ref="H18:I18" si="3">H7+H13</f>
        <v>444370</v>
      </c>
      <c r="I18" s="1180">
        <f t="shared" si="3"/>
        <v>446540</v>
      </c>
    </row>
    <row r="19" spans="1:9" ht="16.5" thickBot="1" x14ac:dyDescent="0.3">
      <c r="A19" s="1184"/>
      <c r="B19" s="1185" t="s">
        <v>294</v>
      </c>
      <c r="C19" s="1186"/>
      <c r="D19" s="1187"/>
      <c r="E19" s="1188">
        <v>1836</v>
      </c>
      <c r="F19" s="1365">
        <f>F17-F18</f>
        <v>1213</v>
      </c>
      <c r="G19" s="1188">
        <f t="shared" ref="G19" si="4">G17-G18</f>
        <v>57360</v>
      </c>
      <c r="H19" s="1188">
        <f>H17-H18</f>
        <v>47140</v>
      </c>
      <c r="I19" s="1188">
        <f>I17-I18</f>
        <v>44970</v>
      </c>
    </row>
    <row r="20" spans="1:9" s="80" customFormat="1" ht="16.5" thickBot="1" x14ac:dyDescent="0.3">
      <c r="A20" s="492"/>
      <c r="B20" s="493"/>
      <c r="C20" s="493"/>
      <c r="D20" s="493"/>
      <c r="E20" s="494"/>
      <c r="F20" s="1182"/>
      <c r="G20" s="495"/>
      <c r="H20" s="495"/>
      <c r="I20" s="495"/>
    </row>
    <row r="21" spans="1:9" x14ac:dyDescent="0.25">
      <c r="A21" s="434"/>
      <c r="B21" s="387"/>
      <c r="C21" s="387"/>
      <c r="D21" s="387"/>
      <c r="E21" s="409" t="s">
        <v>1</v>
      </c>
      <c r="F21" s="1145" t="s">
        <v>1</v>
      </c>
      <c r="G21" s="414" t="s">
        <v>1</v>
      </c>
      <c r="H21" s="414" t="s">
        <v>1</v>
      </c>
      <c r="I21" s="414" t="s">
        <v>1</v>
      </c>
    </row>
    <row r="22" spans="1:9" ht="15.75" x14ac:dyDescent="0.25">
      <c r="A22" s="435" t="s">
        <v>181</v>
      </c>
      <c r="B22" s="436"/>
      <c r="C22" s="436"/>
      <c r="D22" s="388"/>
      <c r="E22" s="409">
        <v>2021</v>
      </c>
      <c r="F22" s="1145">
        <v>2022</v>
      </c>
      <c r="G22" s="415">
        <v>2023</v>
      </c>
      <c r="H22" s="415">
        <v>2024</v>
      </c>
      <c r="I22" s="415">
        <v>2025</v>
      </c>
    </row>
    <row r="23" spans="1:9" ht="15.75" thickBot="1" x14ac:dyDescent="0.3">
      <c r="A23" s="410"/>
      <c r="B23" s="411"/>
      <c r="C23" s="411"/>
      <c r="D23" s="412"/>
      <c r="E23" s="413" t="s">
        <v>6</v>
      </c>
      <c r="F23" s="1146" t="s">
        <v>6</v>
      </c>
      <c r="G23" s="416" t="s">
        <v>5</v>
      </c>
      <c r="H23" s="416" t="s">
        <v>5</v>
      </c>
      <c r="I23" s="416" t="s">
        <v>5</v>
      </c>
    </row>
    <row r="24" spans="1:9" ht="15.75" thickBot="1" x14ac:dyDescent="0.3">
      <c r="A24" s="1189"/>
      <c r="B24" s="1190" t="s">
        <v>182</v>
      </c>
      <c r="C24" s="1190"/>
      <c r="D24" s="1191"/>
      <c r="E24" s="1192">
        <v>16000</v>
      </c>
      <c r="F24" s="1192">
        <v>16000</v>
      </c>
      <c r="G24" s="1193">
        <v>16000</v>
      </c>
      <c r="H24" s="1192">
        <v>16000</v>
      </c>
      <c r="I24" s="1192">
        <v>16000</v>
      </c>
    </row>
    <row r="25" spans="1:9" ht="15.75" thickBot="1" x14ac:dyDescent="0.3">
      <c r="A25" s="1194"/>
      <c r="B25" s="1190" t="s">
        <v>183</v>
      </c>
      <c r="C25" s="1190"/>
      <c r="D25" s="1195"/>
      <c r="E25" s="1196">
        <v>8150</v>
      </c>
      <c r="F25" s="1196">
        <v>1000</v>
      </c>
      <c r="G25" s="1197">
        <v>0</v>
      </c>
      <c r="H25" s="1192">
        <v>0</v>
      </c>
      <c r="I25" s="1192">
        <v>0</v>
      </c>
    </row>
    <row r="26" spans="1:9" x14ac:dyDescent="0.25">
      <c r="A26" s="437"/>
      <c r="B26" s="433"/>
      <c r="C26" s="433"/>
      <c r="D26" s="438"/>
      <c r="E26" s="437"/>
      <c r="F26" s="1363"/>
      <c r="G26" s="438"/>
      <c r="H26" s="437"/>
      <c r="I26" s="437"/>
    </row>
    <row r="27" spans="1:9" ht="15.75" thickBot="1" x14ac:dyDescent="0.3">
      <c r="A27" s="439"/>
      <c r="B27" s="440" t="s">
        <v>184</v>
      </c>
      <c r="C27" s="440"/>
      <c r="D27" s="440"/>
      <c r="E27" s="441">
        <v>7850</v>
      </c>
      <c r="F27" s="1364">
        <v>15000</v>
      </c>
      <c r="G27" s="442">
        <v>16000</v>
      </c>
      <c r="H27" s="441">
        <v>16000</v>
      </c>
      <c r="I27" s="441">
        <v>16000</v>
      </c>
    </row>
    <row r="28" spans="1:9" s="80" customFormat="1" x14ac:dyDescent="0.25">
      <c r="A28" s="433"/>
      <c r="B28" s="1552"/>
      <c r="C28" s="1552"/>
      <c r="D28" s="1552"/>
      <c r="E28" s="1553"/>
      <c r="F28" s="1554"/>
      <c r="G28" s="1553"/>
      <c r="H28" s="1553"/>
      <c r="I28" s="1553"/>
    </row>
    <row r="29" spans="1:9" s="80" customFormat="1" x14ac:dyDescent="0.25">
      <c r="A29" s="433"/>
      <c r="B29" s="1552"/>
      <c r="C29" s="1552"/>
      <c r="D29" s="1552"/>
      <c r="E29" s="1553"/>
      <c r="F29" s="1554"/>
      <c r="G29" s="1553"/>
      <c r="H29" s="1553"/>
      <c r="I29" s="1553"/>
    </row>
    <row r="30" spans="1:9" s="80" customFormat="1" x14ac:dyDescent="0.25">
      <c r="A30" s="433"/>
      <c r="B30" s="1552"/>
      <c r="C30" s="1552"/>
      <c r="D30" s="1552"/>
      <c r="E30" s="1553"/>
      <c r="F30" s="1554"/>
      <c r="G30" s="1553"/>
      <c r="H30" s="1553"/>
      <c r="I30" s="1553"/>
    </row>
    <row r="31" spans="1:9" x14ac:dyDescent="0.25">
      <c r="A31" s="80"/>
      <c r="B31" s="80"/>
      <c r="C31" s="80"/>
      <c r="D31" s="80"/>
      <c r="E31" s="80"/>
      <c r="F31" s="80"/>
      <c r="G31" s="80"/>
      <c r="H31" s="80"/>
    </row>
    <row r="32" spans="1:9" x14ac:dyDescent="0.25">
      <c r="A32" s="491" t="s">
        <v>423</v>
      </c>
      <c r="B32" s="491"/>
      <c r="C32" s="491"/>
      <c r="D32" s="491"/>
    </row>
    <row r="33" spans="1:11" x14ac:dyDescent="0.25">
      <c r="A33" s="491" t="s">
        <v>424</v>
      </c>
      <c r="B33" s="491"/>
      <c r="C33" s="491"/>
      <c r="D33" s="491"/>
    </row>
    <row r="34" spans="1:11" x14ac:dyDescent="0.25">
      <c r="A34" s="491" t="s">
        <v>436</v>
      </c>
      <c r="B34" s="491"/>
      <c r="C34" s="491"/>
      <c r="D34" s="491"/>
      <c r="E34" s="491"/>
    </row>
    <row r="35" spans="1:11" x14ac:dyDescent="0.25">
      <c r="A35" s="77" t="s">
        <v>425</v>
      </c>
    </row>
    <row r="36" spans="1:11" x14ac:dyDescent="0.25">
      <c r="A36" s="491"/>
    </row>
    <row r="37" spans="1:11" x14ac:dyDescent="0.25">
      <c r="A37" s="491" t="s">
        <v>426</v>
      </c>
    </row>
    <row r="38" spans="1:11" x14ac:dyDescent="0.25">
      <c r="A38" s="491" t="s">
        <v>429</v>
      </c>
    </row>
    <row r="39" spans="1:11" x14ac:dyDescent="0.25">
      <c r="A39" s="491"/>
      <c r="D39" t="s">
        <v>427</v>
      </c>
    </row>
    <row r="40" spans="1:11" x14ac:dyDescent="0.25">
      <c r="A40" s="491"/>
      <c r="D40" t="s">
        <v>428</v>
      </c>
    </row>
    <row r="41" spans="1:11" x14ac:dyDescent="0.25">
      <c r="A41" s="491" t="s">
        <v>431</v>
      </c>
    </row>
    <row r="42" spans="1:11" x14ac:dyDescent="0.25">
      <c r="A42" s="491"/>
      <c r="B42" s="491"/>
      <c r="C42" s="491"/>
      <c r="D42" s="491" t="s">
        <v>430</v>
      </c>
      <c r="E42" s="491"/>
      <c r="F42" s="491"/>
      <c r="G42" s="491"/>
      <c r="H42" s="491"/>
      <c r="I42" s="491"/>
    </row>
    <row r="43" spans="1:11" x14ac:dyDescent="0.25">
      <c r="A43" s="80"/>
      <c r="D43" t="s">
        <v>432</v>
      </c>
    </row>
    <row r="44" spans="1:11" x14ac:dyDescent="0.25">
      <c r="A44" s="491" t="s">
        <v>433</v>
      </c>
    </row>
    <row r="45" spans="1:11" x14ac:dyDescent="0.25">
      <c r="A45" s="491" t="s">
        <v>434</v>
      </c>
    </row>
    <row r="46" spans="1:11" x14ac:dyDescent="0.25">
      <c r="D46" t="s">
        <v>435</v>
      </c>
    </row>
    <row r="47" spans="1:11" x14ac:dyDescent="0.25">
      <c r="A47" s="491"/>
    </row>
    <row r="48" spans="1:11" x14ac:dyDescent="0.25">
      <c r="A48" s="491" t="s">
        <v>410</v>
      </c>
      <c r="B48" s="491"/>
      <c r="C48" s="491"/>
      <c r="D48" s="491"/>
      <c r="E48" s="80"/>
      <c r="F48" s="80"/>
      <c r="G48" s="80"/>
      <c r="H48" s="80"/>
      <c r="I48" s="80"/>
      <c r="J48" s="80"/>
      <c r="K48" s="80"/>
    </row>
    <row r="49" spans="1:11" x14ac:dyDescent="0.25">
      <c r="A49" s="491" t="s">
        <v>438</v>
      </c>
      <c r="B49" s="491"/>
      <c r="C49" s="491"/>
      <c r="D49" s="491"/>
      <c r="E49" s="80"/>
      <c r="F49" s="80"/>
      <c r="G49" s="80"/>
      <c r="H49" s="80"/>
      <c r="I49" s="80"/>
      <c r="J49" s="80"/>
      <c r="K49" s="80"/>
    </row>
    <row r="50" spans="1:11" x14ac:dyDescent="0.25">
      <c r="A50" s="491" t="s">
        <v>439</v>
      </c>
      <c r="B50" s="491"/>
      <c r="C50" s="491"/>
      <c r="D50" s="491"/>
      <c r="E50" s="491"/>
      <c r="F50" s="80"/>
      <c r="G50" s="80"/>
      <c r="H50" s="80"/>
      <c r="I50" s="80"/>
      <c r="J50" s="80"/>
      <c r="K50" s="80"/>
    </row>
    <row r="51" spans="1:1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x14ac:dyDescent="0.25">
      <c r="A52" s="491" t="s">
        <v>440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x14ac:dyDescent="0.25">
      <c r="A53" s="491" t="s">
        <v>403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 x14ac:dyDescent="0.2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</row>
    <row r="55" spans="1:11" x14ac:dyDescent="0.25">
      <c r="A55" s="491"/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1" x14ac:dyDescent="0.25">
      <c r="A56" s="491" t="s">
        <v>443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</row>
    <row r="57" spans="1:11" x14ac:dyDescent="0.25">
      <c r="A57" s="491"/>
      <c r="B57" s="80"/>
      <c r="C57" s="80"/>
      <c r="D57" s="80"/>
      <c r="E57" s="80"/>
      <c r="F57" s="80"/>
      <c r="G57" s="80"/>
      <c r="H57" s="80"/>
      <c r="I57" s="80"/>
      <c r="J57" s="80"/>
      <c r="K57" s="80"/>
    </row>
    <row r="58" spans="1:11" x14ac:dyDescent="0.25">
      <c r="A58" s="491"/>
      <c r="B58" s="491"/>
      <c r="C58" s="491"/>
      <c r="D58" s="491"/>
      <c r="E58" s="491"/>
      <c r="F58" s="491"/>
      <c r="G58" s="491"/>
      <c r="H58" s="491"/>
      <c r="I58" s="491"/>
      <c r="J58" s="80"/>
      <c r="K58" s="80"/>
    </row>
    <row r="59" spans="1:1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</row>
    <row r="60" spans="1:11" x14ac:dyDescent="0.25">
      <c r="A60" s="491"/>
      <c r="B60" s="80"/>
      <c r="C60" s="80"/>
      <c r="D60" s="80"/>
      <c r="E60" s="80"/>
      <c r="F60" s="80"/>
      <c r="G60" s="80"/>
      <c r="H60" s="80"/>
      <c r="I60" s="80"/>
      <c r="J60" s="80"/>
      <c r="K60" s="80"/>
    </row>
    <row r="61" spans="1:11" x14ac:dyDescent="0.25">
      <c r="A61" s="491"/>
      <c r="B61" s="80"/>
      <c r="C61" s="80"/>
      <c r="D61" s="80"/>
      <c r="E61" s="80"/>
      <c r="F61" s="80"/>
      <c r="G61" s="80"/>
      <c r="H61" s="80"/>
      <c r="I61" s="80"/>
      <c r="J61" s="80"/>
      <c r="K61" s="80"/>
    </row>
    <row r="62" spans="1:11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</row>
    <row r="63" spans="1:11" x14ac:dyDescent="0.25">
      <c r="A63" s="491"/>
      <c r="B63" s="80"/>
      <c r="C63" s="80"/>
      <c r="D63" s="80"/>
      <c r="E63" s="80"/>
      <c r="F63" s="80"/>
      <c r="G63" s="80"/>
      <c r="H63" s="80"/>
      <c r="I63" s="80"/>
      <c r="J63" s="80"/>
      <c r="K63" s="80"/>
    </row>
    <row r="64" spans="1:11" x14ac:dyDescent="0.25">
      <c r="A64" s="491"/>
      <c r="B64" s="80"/>
      <c r="C64" s="80"/>
      <c r="D64" s="80"/>
      <c r="E64" s="80"/>
      <c r="F64" s="80"/>
      <c r="G64" s="80"/>
      <c r="H64" s="80"/>
      <c r="I64" s="80"/>
      <c r="J64" s="80"/>
      <c r="K64" s="80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6"/>
  <sheetViews>
    <sheetView tabSelected="1" zoomScaleNormal="100" workbookViewId="0">
      <selection activeCell="L16" sqref="L16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8.140625" customWidth="1"/>
    <col min="6" max="6" width="14.140625" hidden="1" customWidth="1"/>
    <col min="7" max="7" width="15" customWidth="1"/>
    <col min="8" max="8" width="17.28515625" customWidth="1"/>
    <col min="11" max="11" width="9.5703125" bestFit="1" customWidth="1"/>
  </cols>
  <sheetData>
    <row r="1" spans="1:12" s="80" customFormat="1" ht="21" x14ac:dyDescent="0.35">
      <c r="A1" s="385" t="s">
        <v>437</v>
      </c>
      <c r="B1" s="385"/>
      <c r="C1" s="385"/>
      <c r="D1" s="385"/>
      <c r="E1" s="385"/>
    </row>
    <row r="3" spans="1:12" ht="18.75" thickBot="1" x14ac:dyDescent="0.3">
      <c r="A3" s="82" t="s">
        <v>307</v>
      </c>
      <c r="B3" s="82"/>
      <c r="C3" s="82"/>
      <c r="D3" s="80"/>
      <c r="E3" s="82"/>
      <c r="F3" s="83"/>
      <c r="G3" s="80"/>
      <c r="H3" s="80"/>
    </row>
    <row r="4" spans="1:12" ht="15.75" thickBot="1" x14ac:dyDescent="0.3">
      <c r="A4" s="84"/>
      <c r="B4" s="85"/>
      <c r="C4" s="85"/>
      <c r="D4" s="86" t="s">
        <v>407</v>
      </c>
      <c r="E4" s="86"/>
      <c r="F4" s="87"/>
      <c r="G4" s="88"/>
      <c r="H4" s="695"/>
    </row>
    <row r="5" spans="1:12" x14ac:dyDescent="0.25">
      <c r="A5" s="89"/>
      <c r="B5" s="90"/>
      <c r="C5" s="90"/>
      <c r="D5" s="90"/>
      <c r="E5" s="91"/>
      <c r="F5" s="131"/>
      <c r="G5" s="92" t="s">
        <v>225</v>
      </c>
      <c r="H5" s="92" t="s">
        <v>226</v>
      </c>
    </row>
    <row r="6" spans="1:12" ht="15.75" thickBot="1" x14ac:dyDescent="0.3">
      <c r="A6" s="94"/>
      <c r="B6" s="95"/>
      <c r="C6" s="95"/>
      <c r="D6" s="95"/>
      <c r="E6" s="96"/>
      <c r="F6" s="100"/>
      <c r="G6" s="97"/>
      <c r="H6" s="97"/>
    </row>
    <row r="7" spans="1:12" x14ac:dyDescent="0.25">
      <c r="A7" s="390"/>
      <c r="B7" s="391"/>
      <c r="C7" s="392" t="s">
        <v>88</v>
      </c>
      <c r="D7" s="392" t="s">
        <v>227</v>
      </c>
      <c r="E7" s="392" t="s">
        <v>89</v>
      </c>
      <c r="F7" s="393"/>
      <c r="G7" s="392">
        <v>2022</v>
      </c>
      <c r="H7" s="696">
        <v>2022</v>
      </c>
    </row>
    <row r="8" spans="1:12" ht="15.75" thickBot="1" x14ac:dyDescent="0.3">
      <c r="A8" s="394"/>
      <c r="B8" s="395"/>
      <c r="C8" s="396" t="s">
        <v>228</v>
      </c>
      <c r="D8" s="396" t="s">
        <v>228</v>
      </c>
      <c r="E8" s="396"/>
      <c r="F8" s="397"/>
      <c r="G8" s="396" t="s">
        <v>5</v>
      </c>
      <c r="H8" s="697" t="s">
        <v>5</v>
      </c>
      <c r="I8" s="80"/>
      <c r="J8" s="80"/>
      <c r="K8" s="80"/>
    </row>
    <row r="9" spans="1:12" ht="16.5" thickTop="1" thickBot="1" x14ac:dyDescent="0.3">
      <c r="A9" s="1198"/>
      <c r="B9" s="1199" t="s">
        <v>313</v>
      </c>
      <c r="C9" s="1200"/>
      <c r="D9" s="1201"/>
      <c r="E9" s="1201"/>
      <c r="F9" s="1202"/>
      <c r="G9" s="1203">
        <f>G11+G16+G23+G27+G30</f>
        <v>74090</v>
      </c>
      <c r="H9" s="1204">
        <f>H11+H16+H19+H23+H27+H30</f>
        <v>26000</v>
      </c>
      <c r="I9" s="80"/>
      <c r="J9" s="80"/>
      <c r="K9" s="80"/>
      <c r="L9" s="100"/>
    </row>
    <row r="10" spans="1:12" x14ac:dyDescent="0.25">
      <c r="A10" s="1208"/>
      <c r="B10" s="1205">
        <v>1</v>
      </c>
      <c r="C10" s="1206" t="s">
        <v>361</v>
      </c>
      <c r="D10" s="1206"/>
      <c r="E10" s="1207"/>
      <c r="F10" s="100"/>
      <c r="G10" s="964"/>
      <c r="H10" s="965"/>
      <c r="I10" s="80"/>
      <c r="J10" s="80"/>
      <c r="K10" s="80"/>
    </row>
    <row r="11" spans="1:12" x14ac:dyDescent="0.25">
      <c r="A11" s="121"/>
      <c r="B11" s="81"/>
      <c r="C11" s="1209" t="s">
        <v>272</v>
      </c>
      <c r="D11" s="1209" t="s">
        <v>363</v>
      </c>
      <c r="E11" s="1210"/>
      <c r="F11" s="1211"/>
      <c r="G11" s="1212">
        <f>SUM(G12:G14)</f>
        <v>48600</v>
      </c>
      <c r="H11" s="1213"/>
    </row>
    <row r="12" spans="1:12" x14ac:dyDescent="0.25">
      <c r="A12" s="121"/>
      <c r="B12" s="81"/>
      <c r="C12" s="81"/>
      <c r="D12" s="99">
        <v>610</v>
      </c>
      <c r="E12" s="101" t="s">
        <v>229</v>
      </c>
      <c r="F12" s="100"/>
      <c r="G12" s="966">
        <v>31000</v>
      </c>
      <c r="H12" s="967"/>
    </row>
    <row r="13" spans="1:12" x14ac:dyDescent="0.25">
      <c r="A13" s="121"/>
      <c r="B13" s="81"/>
      <c r="C13" s="81"/>
      <c r="D13" s="103">
        <v>620</v>
      </c>
      <c r="E13" s="81" t="s">
        <v>285</v>
      </c>
      <c r="F13" s="100"/>
      <c r="G13" s="966">
        <v>12600</v>
      </c>
      <c r="H13" s="967"/>
    </row>
    <row r="14" spans="1:12" x14ac:dyDescent="0.25">
      <c r="A14" s="121"/>
      <c r="B14" s="81"/>
      <c r="C14" s="81"/>
      <c r="D14" s="103">
        <v>630</v>
      </c>
      <c r="E14" s="81" t="s">
        <v>309</v>
      </c>
      <c r="F14" s="100"/>
      <c r="G14" s="966">
        <v>5000</v>
      </c>
      <c r="H14" s="967"/>
    </row>
    <row r="15" spans="1:12" x14ac:dyDescent="0.25">
      <c r="A15" s="1214"/>
      <c r="B15" s="1215">
        <v>2</v>
      </c>
      <c r="C15" s="1216" t="s">
        <v>362</v>
      </c>
      <c r="D15" s="1217"/>
      <c r="E15" s="1217"/>
      <c r="F15" s="100"/>
      <c r="G15" s="966"/>
      <c r="H15" s="967"/>
    </row>
    <row r="16" spans="1:12" x14ac:dyDescent="0.25">
      <c r="A16" s="129"/>
      <c r="B16" s="104"/>
      <c r="C16" s="1247" t="s">
        <v>272</v>
      </c>
      <c r="D16" s="1209" t="s">
        <v>363</v>
      </c>
      <c r="E16" s="1247"/>
      <c r="F16" s="1247"/>
      <c r="G16" s="1212">
        <f>G17</f>
        <v>500</v>
      </c>
      <c r="H16" s="1213"/>
    </row>
    <row r="17" spans="1:10" x14ac:dyDescent="0.25">
      <c r="A17" s="121"/>
      <c r="B17" s="81"/>
      <c r="C17" s="81"/>
      <c r="D17" s="103">
        <v>640</v>
      </c>
      <c r="E17" s="81" t="s">
        <v>310</v>
      </c>
      <c r="F17" s="100"/>
      <c r="G17" s="966">
        <v>500</v>
      </c>
      <c r="H17" s="967"/>
    </row>
    <row r="18" spans="1:10" x14ac:dyDescent="0.25">
      <c r="A18" s="1218"/>
      <c r="B18" s="1215">
        <v>3</v>
      </c>
      <c r="C18" s="1217" t="s">
        <v>365</v>
      </c>
      <c r="D18" s="1219"/>
      <c r="E18" s="1220"/>
      <c r="F18" s="100"/>
      <c r="G18" s="966"/>
      <c r="H18" s="967"/>
      <c r="I18" s="1551"/>
      <c r="J18" s="1551"/>
    </row>
    <row r="19" spans="1:10" x14ac:dyDescent="0.25">
      <c r="A19" s="126"/>
      <c r="B19" s="101"/>
      <c r="C19" s="1248" t="s">
        <v>268</v>
      </c>
      <c r="D19" s="1249" t="s">
        <v>364</v>
      </c>
      <c r="E19" s="1249"/>
      <c r="F19" s="1211"/>
      <c r="G19" s="1212"/>
      <c r="H19" s="1213">
        <f>SUM(H20:H21)</f>
        <v>26000</v>
      </c>
    </row>
    <row r="20" spans="1:10" x14ac:dyDescent="0.25">
      <c r="A20" s="121"/>
      <c r="B20" s="81"/>
      <c r="C20" s="81"/>
      <c r="D20" s="103">
        <v>710</v>
      </c>
      <c r="E20" s="81" t="s">
        <v>399</v>
      </c>
      <c r="F20" s="100"/>
      <c r="G20" s="966"/>
      <c r="H20" s="1374">
        <v>19000</v>
      </c>
    </row>
    <row r="21" spans="1:10" s="80" customFormat="1" x14ac:dyDescent="0.25">
      <c r="A21" s="402"/>
      <c r="B21" s="111"/>
      <c r="C21" s="1247" t="s">
        <v>272</v>
      </c>
      <c r="D21" s="103">
        <v>700</v>
      </c>
      <c r="E21" s="81" t="s">
        <v>421</v>
      </c>
      <c r="F21" s="100"/>
      <c r="G21" s="966"/>
      <c r="H21" s="967">
        <v>7000</v>
      </c>
    </row>
    <row r="22" spans="1:10" x14ac:dyDescent="0.25">
      <c r="A22" s="1214"/>
      <c r="B22" s="1215">
        <v>4</v>
      </c>
      <c r="C22" s="1219" t="s">
        <v>113</v>
      </c>
      <c r="D22" s="1220"/>
      <c r="E22" s="1220"/>
      <c r="F22" s="100"/>
      <c r="G22" s="966"/>
      <c r="H22" s="967"/>
    </row>
    <row r="23" spans="1:10" x14ac:dyDescent="0.25">
      <c r="A23" s="126"/>
      <c r="B23" s="101"/>
      <c r="C23" s="1250" t="s">
        <v>272</v>
      </c>
      <c r="D23" s="1249" t="s">
        <v>109</v>
      </c>
      <c r="E23" s="1249"/>
      <c r="F23" s="1247"/>
      <c r="G23" s="1212">
        <f>SUM(G24:G25)</f>
        <v>2210</v>
      </c>
      <c r="H23" s="1213"/>
    </row>
    <row r="24" spans="1:10" x14ac:dyDescent="0.25">
      <c r="A24" s="121"/>
      <c r="B24" s="81"/>
      <c r="C24" s="81"/>
      <c r="D24" s="103">
        <v>610</v>
      </c>
      <c r="E24" s="81" t="s">
        <v>230</v>
      </c>
      <c r="F24" s="100"/>
      <c r="G24" s="966">
        <v>1640</v>
      </c>
      <c r="H24" s="967"/>
    </row>
    <row r="25" spans="1:10" x14ac:dyDescent="0.25">
      <c r="A25" s="121"/>
      <c r="B25" s="81"/>
      <c r="C25" s="81"/>
      <c r="D25" s="103">
        <v>620</v>
      </c>
      <c r="E25" s="81" t="s">
        <v>231</v>
      </c>
      <c r="F25" s="100"/>
      <c r="G25" s="966">
        <v>570</v>
      </c>
      <c r="H25" s="967"/>
    </row>
    <row r="26" spans="1:10" ht="15.75" thickBot="1" x14ac:dyDescent="0.3">
      <c r="A26" s="1221"/>
      <c r="B26" s="1222">
        <v>5</v>
      </c>
      <c r="C26" s="1223" t="s">
        <v>366</v>
      </c>
      <c r="D26" s="1224"/>
      <c r="E26" s="1224"/>
      <c r="F26" s="124"/>
      <c r="G26" s="969"/>
      <c r="H26" s="970"/>
    </row>
    <row r="27" spans="1:10" x14ac:dyDescent="0.25">
      <c r="A27" s="133"/>
      <c r="B27" s="134"/>
      <c r="C27" s="1251" t="s">
        <v>274</v>
      </c>
      <c r="D27" s="1252" t="s">
        <v>367</v>
      </c>
      <c r="E27" s="1252"/>
      <c r="F27" s="1253"/>
      <c r="G27" s="1254">
        <f>SUM(G28)</f>
        <v>1500</v>
      </c>
      <c r="H27" s="1255"/>
    </row>
    <row r="28" spans="1:10" x14ac:dyDescent="0.25">
      <c r="A28" s="121"/>
      <c r="B28" s="81"/>
      <c r="C28" s="81"/>
      <c r="D28" s="103">
        <v>630</v>
      </c>
      <c r="E28" s="81" t="s">
        <v>232</v>
      </c>
      <c r="F28" s="81"/>
      <c r="G28" s="966">
        <v>1500</v>
      </c>
      <c r="H28" s="967"/>
    </row>
    <row r="29" spans="1:10" x14ac:dyDescent="0.25">
      <c r="A29" s="1225"/>
      <c r="B29" s="1226">
        <v>6</v>
      </c>
      <c r="C29" s="1227" t="s">
        <v>116</v>
      </c>
      <c r="D29" s="1227"/>
      <c r="E29" s="1228"/>
      <c r="F29" s="100"/>
      <c r="G29" s="971"/>
      <c r="H29" s="972"/>
    </row>
    <row r="30" spans="1:10" x14ac:dyDescent="0.25">
      <c r="A30" s="121"/>
      <c r="B30" s="81"/>
      <c r="C30" s="1250" t="s">
        <v>272</v>
      </c>
      <c r="D30" s="1249" t="s">
        <v>363</v>
      </c>
      <c r="E30" s="1249"/>
      <c r="F30" s="1256"/>
      <c r="G30" s="1212">
        <f>SUM(G31:G32)</f>
        <v>21280</v>
      </c>
      <c r="H30" s="1213"/>
    </row>
    <row r="31" spans="1:10" x14ac:dyDescent="0.25">
      <c r="A31" s="121"/>
      <c r="B31" s="81"/>
      <c r="C31" s="81"/>
      <c r="D31" s="103">
        <v>610</v>
      </c>
      <c r="E31" s="81" t="s">
        <v>233</v>
      </c>
      <c r="F31" s="81"/>
      <c r="G31" s="966">
        <v>15760</v>
      </c>
      <c r="H31" s="967"/>
    </row>
    <row r="32" spans="1:10" ht="15.75" thickBot="1" x14ac:dyDescent="0.3">
      <c r="A32" s="123"/>
      <c r="B32" s="124"/>
      <c r="C32" s="124"/>
      <c r="D32" s="132">
        <v>620</v>
      </c>
      <c r="E32" s="124" t="s">
        <v>234</v>
      </c>
      <c r="F32" s="124"/>
      <c r="G32" s="969">
        <v>5520</v>
      </c>
      <c r="H32" s="970"/>
    </row>
    <row r="33" spans="1:8" s="80" customFormat="1" x14ac:dyDescent="0.25">
      <c r="A33" s="100"/>
      <c r="B33" s="100"/>
      <c r="C33" s="100"/>
      <c r="D33" s="135"/>
      <c r="E33" s="994"/>
      <c r="F33" s="100"/>
      <c r="G33" s="1356"/>
      <c r="H33" s="1356"/>
    </row>
    <row r="34" spans="1:8" ht="18.75" thickBot="1" x14ac:dyDescent="0.3">
      <c r="A34" s="82" t="s">
        <v>312</v>
      </c>
      <c r="B34" s="82"/>
      <c r="C34" s="82"/>
      <c r="D34" s="82"/>
      <c r="E34" s="82"/>
      <c r="F34" s="80"/>
      <c r="G34" s="80"/>
      <c r="H34" s="80"/>
    </row>
    <row r="35" spans="1:8" ht="15.75" thickBot="1" x14ac:dyDescent="0.3">
      <c r="A35" s="84"/>
      <c r="B35" s="85"/>
      <c r="C35" s="85"/>
      <c r="D35" s="86" t="s">
        <v>407</v>
      </c>
      <c r="E35" s="86"/>
      <c r="F35" s="87"/>
      <c r="G35" s="88"/>
      <c r="H35" s="88"/>
    </row>
    <row r="36" spans="1:8" x14ac:dyDescent="0.25">
      <c r="A36" s="89"/>
      <c r="B36" s="90"/>
      <c r="C36" s="90"/>
      <c r="D36" s="90"/>
      <c r="E36" s="91"/>
      <c r="F36" s="476"/>
      <c r="G36" s="93" t="s">
        <v>225</v>
      </c>
      <c r="H36" s="93" t="s">
        <v>226</v>
      </c>
    </row>
    <row r="37" spans="1:8" ht="15.75" thickBot="1" x14ac:dyDescent="0.3">
      <c r="A37" s="94"/>
      <c r="B37" s="95"/>
      <c r="C37" s="95"/>
      <c r="D37" s="95"/>
      <c r="E37" s="96"/>
      <c r="F37" s="100"/>
      <c r="G37" s="97"/>
      <c r="H37" s="97"/>
    </row>
    <row r="38" spans="1:8" x14ac:dyDescent="0.25">
      <c r="A38" s="390"/>
      <c r="B38" s="391"/>
      <c r="C38" s="392" t="s">
        <v>88</v>
      </c>
      <c r="D38" s="392" t="s">
        <v>227</v>
      </c>
      <c r="E38" s="392" t="s">
        <v>89</v>
      </c>
      <c r="F38" s="393"/>
      <c r="G38" s="392">
        <v>2022</v>
      </c>
      <c r="H38" s="696">
        <v>2022</v>
      </c>
    </row>
    <row r="39" spans="1:8" ht="15.75" thickBot="1" x14ac:dyDescent="0.3">
      <c r="A39" s="394"/>
      <c r="B39" s="395"/>
      <c r="C39" s="396" t="s">
        <v>228</v>
      </c>
      <c r="D39" s="396" t="s">
        <v>228</v>
      </c>
      <c r="E39" s="396"/>
      <c r="F39" s="397"/>
      <c r="G39" s="396" t="s">
        <v>5</v>
      </c>
      <c r="H39" s="697" t="s">
        <v>5</v>
      </c>
    </row>
    <row r="40" spans="1:8" ht="16.5" thickTop="1" thickBot="1" x14ac:dyDescent="0.3">
      <c r="A40" s="1198"/>
      <c r="B40" s="1199" t="s">
        <v>311</v>
      </c>
      <c r="C40" s="1200"/>
      <c r="D40" s="1201"/>
      <c r="E40" s="1200" t="s">
        <v>92</v>
      </c>
      <c r="F40" s="1202"/>
      <c r="G40" s="1243"/>
      <c r="H40" s="1243"/>
    </row>
    <row r="41" spans="1:8" x14ac:dyDescent="0.25">
      <c r="A41" s="1208"/>
      <c r="B41" s="1205">
        <v>1</v>
      </c>
      <c r="C41" s="1206" t="s">
        <v>368</v>
      </c>
      <c r="D41" s="1206"/>
      <c r="E41" s="1207"/>
      <c r="F41" s="100"/>
      <c r="G41" s="106"/>
      <c r="H41" s="127"/>
    </row>
    <row r="42" spans="1:8" x14ac:dyDescent="0.25">
      <c r="A42" s="121"/>
      <c r="B42" s="81"/>
      <c r="C42" s="1209" t="s">
        <v>265</v>
      </c>
      <c r="D42" s="1257" t="s">
        <v>369</v>
      </c>
      <c r="E42" s="1258"/>
      <c r="F42" s="1211"/>
      <c r="G42" s="1259"/>
      <c r="H42" s="1259"/>
    </row>
    <row r="43" spans="1:8" x14ac:dyDescent="0.25">
      <c r="A43" s="121"/>
      <c r="B43" s="81"/>
      <c r="C43" s="81"/>
      <c r="D43" s="99">
        <v>630</v>
      </c>
      <c r="E43" s="101" t="s">
        <v>235</v>
      </c>
      <c r="F43" s="100"/>
      <c r="G43" s="102"/>
      <c r="H43" s="122"/>
    </row>
    <row r="44" spans="1:8" x14ac:dyDescent="0.25">
      <c r="A44" s="1214"/>
      <c r="B44" s="1229">
        <v>2</v>
      </c>
      <c r="C44" s="1230" t="s">
        <v>370</v>
      </c>
      <c r="D44" s="1231"/>
      <c r="E44" s="1232"/>
      <c r="F44" s="107"/>
      <c r="G44" s="108"/>
      <c r="H44" s="478"/>
    </row>
    <row r="45" spans="1:8" x14ac:dyDescent="0.25">
      <c r="A45" s="136"/>
      <c r="B45" s="130"/>
      <c r="C45" s="1261" t="s">
        <v>265</v>
      </c>
      <c r="D45" s="1262" t="s">
        <v>371</v>
      </c>
      <c r="E45" s="1263"/>
      <c r="F45" s="1211"/>
      <c r="G45" s="1264"/>
      <c r="H45" s="1264"/>
    </row>
    <row r="46" spans="1:8" ht="15.75" thickBot="1" x14ac:dyDescent="0.3">
      <c r="A46" s="123"/>
      <c r="B46" s="132"/>
      <c r="C46" s="398"/>
      <c r="D46" s="399">
        <v>630</v>
      </c>
      <c r="E46" s="124" t="s">
        <v>255</v>
      </c>
      <c r="F46" s="124"/>
      <c r="G46" s="137"/>
      <c r="H46" s="477"/>
    </row>
    <row r="47" spans="1:8" ht="18.75" thickBot="1" x14ac:dyDescent="0.3">
      <c r="A47" s="82" t="s">
        <v>314</v>
      </c>
      <c r="B47" s="82"/>
      <c r="C47" s="82"/>
      <c r="D47" s="82"/>
      <c r="E47" s="82"/>
      <c r="F47" s="83"/>
      <c r="G47" s="80"/>
      <c r="H47" s="80"/>
    </row>
    <row r="48" spans="1:8" ht="15.75" thickBot="1" x14ac:dyDescent="0.3">
      <c r="A48" s="84"/>
      <c r="B48" s="85"/>
      <c r="C48" s="85"/>
      <c r="D48" s="86" t="s">
        <v>407</v>
      </c>
      <c r="E48" s="86"/>
      <c r="F48" s="87"/>
      <c r="G48" s="88"/>
      <c r="H48" s="695"/>
    </row>
    <row r="49" spans="1:9" x14ac:dyDescent="0.25">
      <c r="A49" s="89"/>
      <c r="B49" s="90"/>
      <c r="C49" s="90"/>
      <c r="D49" s="90"/>
      <c r="E49" s="91"/>
      <c r="F49" s="131"/>
      <c r="G49" s="92" t="s">
        <v>225</v>
      </c>
      <c r="H49" s="92" t="s">
        <v>226</v>
      </c>
    </row>
    <row r="50" spans="1:9" ht="15.75" thickBot="1" x14ac:dyDescent="0.3">
      <c r="A50" s="94"/>
      <c r="B50" s="95"/>
      <c r="C50" s="95"/>
      <c r="D50" s="95"/>
      <c r="E50" s="96"/>
      <c r="F50" s="100"/>
      <c r="G50" s="97"/>
      <c r="H50" s="97"/>
    </row>
    <row r="51" spans="1:9" x14ac:dyDescent="0.25">
      <c r="A51" s="471"/>
      <c r="B51" s="391"/>
      <c r="C51" s="392" t="s">
        <v>88</v>
      </c>
      <c r="D51" s="392" t="s">
        <v>227</v>
      </c>
      <c r="E51" s="392" t="s">
        <v>89</v>
      </c>
      <c r="F51" s="393"/>
      <c r="G51" s="392">
        <v>2021</v>
      </c>
      <c r="H51" s="696">
        <v>2021</v>
      </c>
    </row>
    <row r="52" spans="1:9" ht="15.75" thickBot="1" x14ac:dyDescent="0.3">
      <c r="A52" s="394"/>
      <c r="B52" s="395"/>
      <c r="C52" s="396" t="s">
        <v>228</v>
      </c>
      <c r="D52" s="396" t="s">
        <v>228</v>
      </c>
      <c r="E52" s="396"/>
      <c r="F52" s="397"/>
      <c r="G52" s="396" t="s">
        <v>5</v>
      </c>
      <c r="H52" s="697" t="s">
        <v>5</v>
      </c>
    </row>
    <row r="53" spans="1:9" ht="16.5" thickTop="1" thickBot="1" x14ac:dyDescent="0.3">
      <c r="A53" s="1198"/>
      <c r="B53" s="1199" t="s">
        <v>315</v>
      </c>
      <c r="C53" s="1200"/>
      <c r="D53" s="1201"/>
      <c r="E53" s="1200" t="s">
        <v>236</v>
      </c>
      <c r="F53" s="1202"/>
      <c r="G53" s="1203">
        <f>G55+G60</f>
        <v>42320</v>
      </c>
      <c r="H53" s="1204"/>
    </row>
    <row r="54" spans="1:9" x14ac:dyDescent="0.25">
      <c r="A54" s="1208"/>
      <c r="B54" s="1205">
        <v>1</v>
      </c>
      <c r="C54" s="1206" t="s">
        <v>372</v>
      </c>
      <c r="D54" s="1206"/>
      <c r="E54" s="1207"/>
      <c r="F54" s="100"/>
      <c r="G54" s="973"/>
      <c r="H54" s="974"/>
    </row>
    <row r="55" spans="1:9" x14ac:dyDescent="0.25">
      <c r="A55" s="121"/>
      <c r="B55" s="81"/>
      <c r="C55" s="1209" t="s">
        <v>272</v>
      </c>
      <c r="D55" s="1209" t="s">
        <v>363</v>
      </c>
      <c r="E55" s="1210"/>
      <c r="F55" s="1211"/>
      <c r="G55" s="1212">
        <f>SUM(G56:G58)</f>
        <v>2620</v>
      </c>
      <c r="H55" s="1213"/>
    </row>
    <row r="56" spans="1:9" x14ac:dyDescent="0.25">
      <c r="A56" s="121"/>
      <c r="B56" s="81"/>
      <c r="C56" s="81"/>
      <c r="D56" s="99">
        <v>630</v>
      </c>
      <c r="E56" s="101" t="s">
        <v>317</v>
      </c>
      <c r="F56" s="100"/>
      <c r="G56" s="966">
        <v>2000</v>
      </c>
      <c r="H56" s="967"/>
    </row>
    <row r="57" spans="1:9" s="80" customFormat="1" x14ac:dyDescent="0.25">
      <c r="A57" s="402"/>
      <c r="B57" s="111"/>
      <c r="C57" s="111"/>
      <c r="D57" s="479"/>
      <c r="E57" s="107" t="s">
        <v>316</v>
      </c>
      <c r="F57" s="100"/>
      <c r="G57" s="966"/>
      <c r="H57" s="967"/>
    </row>
    <row r="58" spans="1:9" s="80" customFormat="1" x14ac:dyDescent="0.25">
      <c r="A58" s="402"/>
      <c r="B58" s="111"/>
      <c r="C58" s="111"/>
      <c r="D58" s="479">
        <v>620</v>
      </c>
      <c r="E58" s="107" t="s">
        <v>237</v>
      </c>
      <c r="F58" s="100"/>
      <c r="G58" s="966">
        <v>620</v>
      </c>
      <c r="H58" s="967"/>
    </row>
    <row r="59" spans="1:9" x14ac:dyDescent="0.25">
      <c r="A59" s="1214"/>
      <c r="B59" s="1215">
        <v>2</v>
      </c>
      <c r="C59" s="1216" t="s">
        <v>373</v>
      </c>
      <c r="D59" s="1217"/>
      <c r="E59" s="1217"/>
      <c r="F59" s="100"/>
      <c r="G59" s="975"/>
      <c r="H59" s="976"/>
    </row>
    <row r="60" spans="1:9" x14ac:dyDescent="0.25">
      <c r="A60" s="129"/>
      <c r="B60" s="104"/>
      <c r="C60" s="1247" t="s">
        <v>272</v>
      </c>
      <c r="D60" s="1209" t="s">
        <v>363</v>
      </c>
      <c r="E60" s="1247"/>
      <c r="F60" s="1247"/>
      <c r="G60" s="1212">
        <f>SUM(G61:G64)</f>
        <v>39700</v>
      </c>
      <c r="H60" s="1213"/>
    </row>
    <row r="61" spans="1:9" x14ac:dyDescent="0.25">
      <c r="A61" s="121"/>
      <c r="B61" s="81"/>
      <c r="C61" s="81"/>
      <c r="D61" s="103">
        <v>610</v>
      </c>
      <c r="E61" s="81" t="s">
        <v>286</v>
      </c>
      <c r="F61" s="100"/>
      <c r="G61" s="966">
        <v>22000</v>
      </c>
      <c r="H61" s="967"/>
    </row>
    <row r="62" spans="1:9" x14ac:dyDescent="0.25">
      <c r="A62" s="129"/>
      <c r="B62" s="104"/>
      <c r="C62" s="104"/>
      <c r="D62" s="105"/>
      <c r="E62" s="104" t="s">
        <v>287</v>
      </c>
      <c r="F62" s="100"/>
      <c r="G62" s="977"/>
      <c r="H62" s="972"/>
    </row>
    <row r="63" spans="1:9" x14ac:dyDescent="0.25">
      <c r="A63" s="121"/>
      <c r="B63" s="81"/>
      <c r="C63" s="81"/>
      <c r="D63" s="103">
        <v>620</v>
      </c>
      <c r="E63" s="81" t="s">
        <v>237</v>
      </c>
      <c r="F63" s="81"/>
      <c r="G63" s="966">
        <v>7700</v>
      </c>
      <c r="H63" s="967"/>
    </row>
    <row r="64" spans="1:9" x14ac:dyDescent="0.25">
      <c r="A64" s="121"/>
      <c r="B64" s="81"/>
      <c r="C64" s="81"/>
      <c r="D64" s="103">
        <v>630</v>
      </c>
      <c r="E64" s="81" t="s">
        <v>318</v>
      </c>
      <c r="F64" s="81"/>
      <c r="G64" s="1375">
        <v>10000</v>
      </c>
      <c r="H64" s="978"/>
      <c r="I64" s="714"/>
    </row>
    <row r="65" spans="1:13" s="80" customFormat="1" ht="15.75" thickBot="1" x14ac:dyDescent="0.3">
      <c r="A65" s="123"/>
      <c r="B65" s="124"/>
      <c r="C65" s="124"/>
      <c r="D65" s="132"/>
      <c r="E65" s="403"/>
      <c r="F65" s="124"/>
      <c r="G65" s="969"/>
      <c r="H65" s="970"/>
      <c r="I65" s="1551"/>
      <c r="J65" s="1551"/>
      <c r="K65" s="1551"/>
      <c r="L65" s="1551"/>
    </row>
    <row r="66" spans="1:13" s="80" customFormat="1" x14ac:dyDescent="0.25">
      <c r="A66" s="100"/>
      <c r="B66" s="100"/>
      <c r="C66" s="100"/>
      <c r="D66" s="135"/>
      <c r="E66" s="994"/>
      <c r="F66" s="722"/>
      <c r="G66" s="723"/>
      <c r="H66" s="724"/>
    </row>
    <row r="67" spans="1:13" ht="18" x14ac:dyDescent="0.25">
      <c r="A67" s="82" t="s">
        <v>319</v>
      </c>
      <c r="B67" s="82"/>
      <c r="C67" s="82"/>
      <c r="D67" s="82"/>
      <c r="E67" s="82"/>
      <c r="F67" s="83"/>
      <c r="G67" s="80"/>
      <c r="H67" s="80"/>
      <c r="J67" s="80"/>
      <c r="K67" s="80"/>
      <c r="L67" s="80"/>
      <c r="M67" s="80"/>
    </row>
    <row r="68" spans="1:13" ht="16.5" thickBot="1" x14ac:dyDescent="0.3">
      <c r="A68" s="83"/>
      <c r="B68" s="83"/>
      <c r="C68" s="83"/>
      <c r="D68" s="83"/>
      <c r="E68" s="83"/>
      <c r="F68" s="83"/>
      <c r="G68" s="80"/>
      <c r="H68" s="80"/>
    </row>
    <row r="69" spans="1:13" ht="15.75" thickBot="1" x14ac:dyDescent="0.3">
      <c r="A69" s="84"/>
      <c r="B69" s="85"/>
      <c r="C69" s="85"/>
      <c r="D69" s="86" t="s">
        <v>407</v>
      </c>
      <c r="E69" s="86"/>
      <c r="F69" s="87"/>
      <c r="G69" s="88"/>
      <c r="H69" s="695"/>
    </row>
    <row r="70" spans="1:13" x14ac:dyDescent="0.25">
      <c r="A70" s="89"/>
      <c r="B70" s="90"/>
      <c r="C70" s="90"/>
      <c r="D70" s="90"/>
      <c r="E70" s="91"/>
      <c r="F70" s="131"/>
      <c r="G70" s="92" t="s">
        <v>225</v>
      </c>
      <c r="H70" s="92" t="s">
        <v>226</v>
      </c>
    </row>
    <row r="71" spans="1:13" ht="15.75" thickBot="1" x14ac:dyDescent="0.3">
      <c r="A71" s="94"/>
      <c r="B71" s="95"/>
      <c r="C71" s="95"/>
      <c r="D71" s="95"/>
      <c r="E71" s="96"/>
      <c r="F71" s="100"/>
      <c r="G71" s="97"/>
      <c r="H71" s="97"/>
    </row>
    <row r="72" spans="1:13" x14ac:dyDescent="0.25">
      <c r="A72" s="390"/>
      <c r="B72" s="391"/>
      <c r="C72" s="392" t="s">
        <v>88</v>
      </c>
      <c r="D72" s="392" t="s">
        <v>227</v>
      </c>
      <c r="E72" s="392" t="s">
        <v>89</v>
      </c>
      <c r="F72" s="393"/>
      <c r="G72" s="392">
        <v>2022</v>
      </c>
      <c r="H72" s="696">
        <v>2022</v>
      </c>
    </row>
    <row r="73" spans="1:13" ht="15.75" thickBot="1" x14ac:dyDescent="0.3">
      <c r="A73" s="394"/>
      <c r="B73" s="395"/>
      <c r="C73" s="396" t="s">
        <v>228</v>
      </c>
      <c r="D73" s="396" t="s">
        <v>228</v>
      </c>
      <c r="E73" s="396"/>
      <c r="F73" s="397"/>
      <c r="G73" s="396" t="s">
        <v>5</v>
      </c>
      <c r="H73" s="697" t="s">
        <v>5</v>
      </c>
    </row>
    <row r="74" spans="1:13" ht="16.5" thickTop="1" thickBot="1" x14ac:dyDescent="0.3">
      <c r="A74" s="1272"/>
      <c r="B74" s="1273" t="s">
        <v>320</v>
      </c>
      <c r="C74" s="1274"/>
      <c r="D74" s="1275"/>
      <c r="E74" s="1274" t="s">
        <v>94</v>
      </c>
      <c r="F74" s="1202"/>
      <c r="G74" s="1276">
        <f>G76+G82+G85</f>
        <v>6750</v>
      </c>
      <c r="H74" s="1276"/>
    </row>
    <row r="75" spans="1:13" x14ac:dyDescent="0.25">
      <c r="A75" s="1277"/>
      <c r="B75" s="1278">
        <v>1</v>
      </c>
      <c r="C75" s="1279" t="s">
        <v>374</v>
      </c>
      <c r="D75" s="1280"/>
      <c r="E75" s="1280"/>
      <c r="F75" s="37"/>
      <c r="G75" s="1281"/>
      <c r="H75" s="1282"/>
    </row>
    <row r="76" spans="1:13" x14ac:dyDescent="0.25">
      <c r="A76" s="126"/>
      <c r="B76" s="101"/>
      <c r="C76" s="1265" t="s">
        <v>276</v>
      </c>
      <c r="D76" s="1249" t="s">
        <v>375</v>
      </c>
      <c r="E76" s="1249"/>
      <c r="F76" s="1247"/>
      <c r="G76" s="1212">
        <f>SUM(G77:G80)</f>
        <v>2400</v>
      </c>
      <c r="H76" s="1213"/>
    </row>
    <row r="77" spans="1:13" x14ac:dyDescent="0.25">
      <c r="A77" s="121"/>
      <c r="B77" s="81"/>
      <c r="C77" s="81"/>
      <c r="D77" s="103">
        <v>610</v>
      </c>
      <c r="E77" s="81" t="s">
        <v>351</v>
      </c>
      <c r="F77" s="100"/>
      <c r="G77" s="966">
        <v>1490</v>
      </c>
      <c r="H77" s="967"/>
    </row>
    <row r="78" spans="1:13" s="80" customFormat="1" x14ac:dyDescent="0.25">
      <c r="A78" s="121"/>
      <c r="B78" s="81"/>
      <c r="C78" s="81"/>
      <c r="D78" s="103"/>
      <c r="E78" s="81" t="s">
        <v>321</v>
      </c>
      <c r="F78" s="100"/>
      <c r="G78" s="966"/>
      <c r="H78" s="967"/>
    </row>
    <row r="79" spans="1:13" x14ac:dyDescent="0.25">
      <c r="A79" s="121"/>
      <c r="B79" s="81"/>
      <c r="C79" s="81"/>
      <c r="D79" s="103">
        <v>620</v>
      </c>
      <c r="E79" s="81" t="s">
        <v>238</v>
      </c>
      <c r="F79" s="100"/>
      <c r="G79" s="966">
        <v>520</v>
      </c>
      <c r="H79" s="967"/>
    </row>
    <row r="80" spans="1:13" x14ac:dyDescent="0.25">
      <c r="A80" s="129"/>
      <c r="B80" s="104"/>
      <c r="C80" s="104"/>
      <c r="D80" s="105">
        <v>630</v>
      </c>
      <c r="E80" s="104" t="s">
        <v>322</v>
      </c>
      <c r="F80" s="100"/>
      <c r="G80" s="971">
        <v>390</v>
      </c>
      <c r="H80" s="972"/>
    </row>
    <row r="81" spans="1:9" x14ac:dyDescent="0.25">
      <c r="A81" s="1233"/>
      <c r="B81" s="1215">
        <v>2</v>
      </c>
      <c r="C81" s="1219" t="s">
        <v>376</v>
      </c>
      <c r="D81" s="1220"/>
      <c r="E81" s="1220"/>
      <c r="F81" s="81"/>
      <c r="G81" s="975"/>
      <c r="H81" s="976"/>
    </row>
    <row r="82" spans="1:9" x14ac:dyDescent="0.25">
      <c r="A82" s="126"/>
      <c r="B82" s="101"/>
      <c r="C82" s="1266" t="s">
        <v>277</v>
      </c>
      <c r="D82" s="1249" t="s">
        <v>377</v>
      </c>
      <c r="E82" s="1249"/>
      <c r="F82" s="1250"/>
      <c r="G82" s="1212">
        <f>SUM(G83)</f>
        <v>4070</v>
      </c>
      <c r="H82" s="1213"/>
    </row>
    <row r="83" spans="1:9" x14ac:dyDescent="0.25">
      <c r="A83" s="401"/>
      <c r="B83" s="115"/>
      <c r="C83" s="115"/>
      <c r="D83" s="1267">
        <v>630</v>
      </c>
      <c r="E83" s="1376" t="s">
        <v>402</v>
      </c>
      <c r="F83" s="81"/>
      <c r="G83" s="1370">
        <v>4070</v>
      </c>
      <c r="H83" s="1358"/>
      <c r="I83" s="714"/>
    </row>
    <row r="84" spans="1:9" x14ac:dyDescent="0.25">
      <c r="A84" s="1214"/>
      <c r="B84" s="1234">
        <v>3</v>
      </c>
      <c r="C84" s="1217" t="s">
        <v>71</v>
      </c>
      <c r="D84" s="1217"/>
      <c r="E84" s="1235"/>
      <c r="F84" s="111"/>
      <c r="G84" s="980"/>
      <c r="H84" s="967"/>
    </row>
    <row r="85" spans="1:9" x14ac:dyDescent="0.25">
      <c r="A85" s="121"/>
      <c r="B85" s="81"/>
      <c r="C85" s="1249" t="s">
        <v>275</v>
      </c>
      <c r="D85" s="1249" t="s">
        <v>378</v>
      </c>
      <c r="E85" s="1249"/>
      <c r="F85" s="1256"/>
      <c r="G85" s="1212">
        <f>SUM(G86)</f>
        <v>280</v>
      </c>
      <c r="H85" s="1270"/>
    </row>
    <row r="86" spans="1:9" ht="15.75" thickBot="1" x14ac:dyDescent="0.3">
      <c r="A86" s="123"/>
      <c r="B86" s="124"/>
      <c r="C86" s="124"/>
      <c r="D86" s="132">
        <v>630</v>
      </c>
      <c r="E86" s="1271" t="s">
        <v>239</v>
      </c>
      <c r="F86" s="124"/>
      <c r="G86" s="969">
        <v>280</v>
      </c>
      <c r="H86" s="970"/>
    </row>
    <row r="87" spans="1:9" ht="18.75" thickBot="1" x14ac:dyDescent="0.3">
      <c r="A87" s="82" t="s">
        <v>323</v>
      </c>
      <c r="B87" s="82"/>
      <c r="C87" s="82"/>
      <c r="D87" s="82"/>
      <c r="E87" s="82"/>
      <c r="F87" s="83"/>
      <c r="G87" s="80"/>
      <c r="H87" s="80"/>
    </row>
    <row r="88" spans="1:9" ht="15.75" thickBot="1" x14ac:dyDescent="0.3">
      <c r="A88" s="84"/>
      <c r="B88" s="85"/>
      <c r="C88" s="85"/>
      <c r="D88" s="86" t="s">
        <v>407</v>
      </c>
      <c r="E88" s="86"/>
      <c r="F88" s="87"/>
      <c r="G88" s="88"/>
      <c r="H88" s="695"/>
    </row>
    <row r="89" spans="1:9" x14ac:dyDescent="0.25">
      <c r="A89" s="89"/>
      <c r="B89" s="90"/>
      <c r="C89" s="90"/>
      <c r="D89" s="90"/>
      <c r="E89" s="91"/>
      <c r="F89" s="131"/>
      <c r="G89" s="92" t="s">
        <v>225</v>
      </c>
      <c r="H89" s="92" t="s">
        <v>226</v>
      </c>
    </row>
    <row r="90" spans="1:9" ht="15.75" thickBot="1" x14ac:dyDescent="0.3">
      <c r="A90" s="94"/>
      <c r="B90" s="95"/>
      <c r="C90" s="95"/>
      <c r="D90" s="95"/>
      <c r="E90" s="96"/>
      <c r="F90" s="100"/>
      <c r="G90" s="97"/>
      <c r="H90" s="97"/>
    </row>
    <row r="91" spans="1:9" x14ac:dyDescent="0.25">
      <c r="A91" s="471"/>
      <c r="B91" s="391"/>
      <c r="C91" s="392" t="s">
        <v>88</v>
      </c>
      <c r="D91" s="392" t="s">
        <v>227</v>
      </c>
      <c r="E91" s="392" t="s">
        <v>89</v>
      </c>
      <c r="F91" s="393"/>
      <c r="G91" s="392">
        <v>2022</v>
      </c>
      <c r="H91" s="696">
        <v>2022</v>
      </c>
    </row>
    <row r="92" spans="1:9" ht="15.75" thickBot="1" x14ac:dyDescent="0.3">
      <c r="A92" s="394"/>
      <c r="B92" s="395"/>
      <c r="C92" s="396" t="s">
        <v>228</v>
      </c>
      <c r="D92" s="396" t="s">
        <v>228</v>
      </c>
      <c r="E92" s="396"/>
      <c r="F92" s="397"/>
      <c r="G92" s="396" t="s">
        <v>5</v>
      </c>
      <c r="H92" s="697" t="s">
        <v>5</v>
      </c>
    </row>
    <row r="93" spans="1:9" ht="16.5" thickTop="1" thickBot="1" x14ac:dyDescent="0.3">
      <c r="A93" s="1198"/>
      <c r="B93" s="1199" t="s">
        <v>324</v>
      </c>
      <c r="C93" s="1200"/>
      <c r="D93" s="1201"/>
      <c r="E93" s="1200" t="s">
        <v>240</v>
      </c>
      <c r="F93" s="1202"/>
      <c r="G93" s="1203">
        <f>G95</f>
        <v>1550</v>
      </c>
      <c r="H93" s="1203">
        <f>H95</f>
        <v>24000</v>
      </c>
    </row>
    <row r="94" spans="1:9" x14ac:dyDescent="0.25">
      <c r="A94" s="1214"/>
      <c r="B94" s="1215">
        <v>1</v>
      </c>
      <c r="C94" s="1219" t="s">
        <v>379</v>
      </c>
      <c r="D94" s="1220"/>
      <c r="E94" s="1220"/>
      <c r="F94" s="100"/>
      <c r="G94" s="981"/>
      <c r="H94" s="674"/>
    </row>
    <row r="95" spans="1:9" x14ac:dyDescent="0.25">
      <c r="A95" s="126"/>
      <c r="B95" s="101"/>
      <c r="C95" s="1265" t="s">
        <v>278</v>
      </c>
      <c r="D95" s="1268" t="s">
        <v>380</v>
      </c>
      <c r="E95" s="1268"/>
      <c r="F95" s="1247"/>
      <c r="G95" s="1212">
        <f>SUM(G96:G97)</f>
        <v>1550</v>
      </c>
      <c r="H95" s="1212">
        <f>SUM(H96:H97)</f>
        <v>24000</v>
      </c>
    </row>
    <row r="96" spans="1:9" x14ac:dyDescent="0.25">
      <c r="A96" s="121"/>
      <c r="B96" s="81"/>
      <c r="C96" s="109"/>
      <c r="D96" s="103">
        <v>630</v>
      </c>
      <c r="E96" s="81" t="s">
        <v>292</v>
      </c>
      <c r="F96" s="100"/>
      <c r="G96" s="982">
        <v>1550</v>
      </c>
      <c r="H96" s="674"/>
    </row>
    <row r="97" spans="1:13" ht="15.75" thickBot="1" x14ac:dyDescent="0.3">
      <c r="A97" s="123"/>
      <c r="B97" s="124"/>
      <c r="C97" s="125"/>
      <c r="D97" s="687">
        <v>700</v>
      </c>
      <c r="E97" s="400" t="s">
        <v>295</v>
      </c>
      <c r="F97" s="139"/>
      <c r="G97" s="558"/>
      <c r="H97" s="1549">
        <v>24000</v>
      </c>
      <c r="I97" s="1551"/>
      <c r="J97" s="1551"/>
      <c r="K97" s="1551"/>
      <c r="L97" s="1551"/>
      <c r="M97" s="1551"/>
    </row>
    <row r="98" spans="1:13" x14ac:dyDescent="0.25">
      <c r="E98" s="995"/>
    </row>
    <row r="99" spans="1:13" s="80" customFormat="1" x14ac:dyDescent="0.25"/>
    <row r="101" spans="1:13" ht="18" x14ac:dyDescent="0.25">
      <c r="A101" s="82" t="s">
        <v>325</v>
      </c>
      <c r="B101" s="82"/>
      <c r="C101" s="82"/>
      <c r="D101" s="82"/>
      <c r="E101" s="82"/>
      <c r="F101" s="83"/>
      <c r="G101" s="80"/>
      <c r="H101" s="80"/>
    </row>
    <row r="102" spans="1:13" ht="16.5" thickBot="1" x14ac:dyDescent="0.3">
      <c r="A102" s="83"/>
      <c r="B102" s="83"/>
      <c r="C102" s="83"/>
      <c r="D102" s="83"/>
      <c r="E102" s="83"/>
      <c r="F102" s="83"/>
      <c r="G102" s="80"/>
      <c r="H102" s="80"/>
    </row>
    <row r="103" spans="1:13" ht="15.75" thickBot="1" x14ac:dyDescent="0.3">
      <c r="A103" s="84"/>
      <c r="B103" s="85"/>
      <c r="C103" s="85"/>
      <c r="D103" s="86" t="s">
        <v>407</v>
      </c>
      <c r="E103" s="86"/>
      <c r="F103" s="87"/>
      <c r="G103" s="88"/>
      <c r="H103" s="695"/>
    </row>
    <row r="104" spans="1:13" x14ac:dyDescent="0.25">
      <c r="A104" s="89"/>
      <c r="B104" s="90"/>
      <c r="C104" s="90"/>
      <c r="D104" s="90"/>
      <c r="E104" s="91"/>
      <c r="F104" s="131"/>
      <c r="G104" s="92" t="s">
        <v>225</v>
      </c>
      <c r="H104" s="92" t="s">
        <v>226</v>
      </c>
    </row>
    <row r="105" spans="1:13" ht="15.75" thickBot="1" x14ac:dyDescent="0.3">
      <c r="A105" s="94"/>
      <c r="B105" s="95"/>
      <c r="C105" s="95"/>
      <c r="D105" s="95"/>
      <c r="E105" s="96"/>
      <c r="F105" s="100"/>
      <c r="G105" s="97"/>
      <c r="H105" s="97"/>
    </row>
    <row r="106" spans="1:13" x14ac:dyDescent="0.25">
      <c r="A106" s="390"/>
      <c r="B106" s="391"/>
      <c r="C106" s="392" t="s">
        <v>88</v>
      </c>
      <c r="D106" s="392" t="s">
        <v>227</v>
      </c>
      <c r="E106" s="392" t="s">
        <v>89</v>
      </c>
      <c r="F106" s="393"/>
      <c r="G106" s="392">
        <v>2022</v>
      </c>
      <c r="H106" s="696">
        <v>2022</v>
      </c>
    </row>
    <row r="107" spans="1:13" ht="15.75" thickBot="1" x14ac:dyDescent="0.3">
      <c r="A107" s="394"/>
      <c r="B107" s="395"/>
      <c r="C107" s="396" t="s">
        <v>228</v>
      </c>
      <c r="D107" s="396" t="s">
        <v>228</v>
      </c>
      <c r="E107" s="396"/>
      <c r="F107" s="397"/>
      <c r="G107" s="396" t="s">
        <v>5</v>
      </c>
      <c r="H107" s="697" t="s">
        <v>5</v>
      </c>
    </row>
    <row r="108" spans="1:13" ht="16.5" thickTop="1" thickBot="1" x14ac:dyDescent="0.3">
      <c r="A108" s="1198"/>
      <c r="B108" s="1199" t="s">
        <v>326</v>
      </c>
      <c r="C108" s="1200"/>
      <c r="D108" s="1201"/>
      <c r="E108" s="1200" t="s">
        <v>95</v>
      </c>
      <c r="F108" s="1202"/>
      <c r="G108" s="1203">
        <f>G110</f>
        <v>15000</v>
      </c>
      <c r="H108" s="1204"/>
    </row>
    <row r="109" spans="1:13" x14ac:dyDescent="0.25">
      <c r="A109" s="1214"/>
      <c r="B109" s="1215">
        <v>1</v>
      </c>
      <c r="C109" s="1219" t="s">
        <v>381</v>
      </c>
      <c r="D109" s="1220"/>
      <c r="E109" s="1220"/>
      <c r="F109" s="100"/>
      <c r="G109" s="966"/>
      <c r="H109" s="967"/>
    </row>
    <row r="110" spans="1:13" x14ac:dyDescent="0.25">
      <c r="A110" s="126"/>
      <c r="B110" s="101"/>
      <c r="C110" s="1265" t="s">
        <v>263</v>
      </c>
      <c r="D110" s="1249" t="s">
        <v>382</v>
      </c>
      <c r="E110" s="1249"/>
      <c r="F110" s="1247"/>
      <c r="G110" s="1212">
        <f>G111+G112</f>
        <v>15000</v>
      </c>
      <c r="H110" s="1212"/>
    </row>
    <row r="111" spans="1:13" x14ac:dyDescent="0.25">
      <c r="A111" s="129"/>
      <c r="B111" s="104"/>
      <c r="C111" s="104"/>
      <c r="D111" s="105">
        <v>630</v>
      </c>
      <c r="E111" s="104" t="s">
        <v>327</v>
      </c>
      <c r="F111" s="100"/>
      <c r="G111" s="971">
        <v>15000</v>
      </c>
      <c r="H111" s="1355"/>
    </row>
    <row r="112" spans="1:13" s="80" customFormat="1" ht="15.75" thickBot="1" x14ac:dyDescent="0.3">
      <c r="A112" s="124"/>
      <c r="B112" s="124"/>
      <c r="C112" s="124"/>
      <c r="D112" s="132"/>
      <c r="E112" s="124" t="s">
        <v>328</v>
      </c>
      <c r="F112" s="124"/>
      <c r="G112" s="1373"/>
      <c r="H112" s="969"/>
      <c r="I112" s="1551"/>
      <c r="J112" s="1551"/>
      <c r="K112" s="1551"/>
    </row>
    <row r="113" spans="1:9" s="80" customFormat="1" x14ac:dyDescent="0.25">
      <c r="A113" s="100"/>
      <c r="B113" s="100"/>
      <c r="C113" s="100"/>
      <c r="D113" s="135"/>
      <c r="E113" s="722"/>
      <c r="F113" s="100"/>
      <c r="G113" s="138"/>
      <c r="H113" s="135"/>
    </row>
    <row r="114" spans="1:9" s="80" customFormat="1" x14ac:dyDescent="0.25">
      <c r="A114" s="100"/>
      <c r="B114" s="100"/>
      <c r="C114" s="100"/>
      <c r="D114" s="135"/>
      <c r="E114" s="100"/>
      <c r="F114" s="100"/>
      <c r="G114" s="138"/>
      <c r="H114" s="135"/>
    </row>
    <row r="115" spans="1:9" s="80" customFormat="1" x14ac:dyDescent="0.25">
      <c r="A115" s="100"/>
      <c r="B115" s="100"/>
      <c r="C115" s="100"/>
      <c r="D115" s="135"/>
      <c r="E115" s="100"/>
      <c r="F115" s="100"/>
      <c r="G115" s="138"/>
      <c r="H115" s="135"/>
    </row>
    <row r="116" spans="1:9" ht="18" x14ac:dyDescent="0.25">
      <c r="A116" s="82" t="s">
        <v>329</v>
      </c>
      <c r="B116" s="82"/>
      <c r="C116" s="82"/>
      <c r="D116" s="82"/>
      <c r="E116" s="82"/>
      <c r="F116" s="83"/>
      <c r="G116" s="80"/>
      <c r="H116" s="80"/>
    </row>
    <row r="117" spans="1:9" ht="16.5" thickBot="1" x14ac:dyDescent="0.3">
      <c r="A117" s="83"/>
      <c r="B117" s="83"/>
      <c r="C117" s="83"/>
      <c r="D117" s="83"/>
      <c r="E117" s="83"/>
      <c r="F117" s="83"/>
      <c r="G117" s="80"/>
      <c r="H117" s="80"/>
    </row>
    <row r="118" spans="1:9" ht="15.75" thickBot="1" x14ac:dyDescent="0.3">
      <c r="A118" s="84"/>
      <c r="B118" s="85"/>
      <c r="C118" s="85"/>
      <c r="D118" s="86" t="s">
        <v>407</v>
      </c>
      <c r="E118" s="86"/>
      <c r="F118" s="87"/>
      <c r="G118" s="88"/>
      <c r="H118" s="695"/>
    </row>
    <row r="119" spans="1:9" x14ac:dyDescent="0.25">
      <c r="A119" s="89"/>
      <c r="B119" s="90"/>
      <c r="C119" s="90"/>
      <c r="D119" s="90"/>
      <c r="E119" s="91"/>
      <c r="F119" s="131"/>
      <c r="G119" s="92" t="s">
        <v>225</v>
      </c>
      <c r="H119" s="92" t="s">
        <v>226</v>
      </c>
    </row>
    <row r="120" spans="1:9" ht="15.75" thickBot="1" x14ac:dyDescent="0.3">
      <c r="A120" s="94"/>
      <c r="B120" s="95"/>
      <c r="C120" s="95"/>
      <c r="D120" s="95"/>
      <c r="E120" s="96"/>
      <c r="F120" s="100"/>
      <c r="G120" s="97"/>
      <c r="H120" s="97"/>
    </row>
    <row r="121" spans="1:9" x14ac:dyDescent="0.25">
      <c r="A121" s="390"/>
      <c r="B121" s="391"/>
      <c r="C121" s="392" t="s">
        <v>88</v>
      </c>
      <c r="D121" s="392" t="s">
        <v>227</v>
      </c>
      <c r="E121" s="392" t="s">
        <v>89</v>
      </c>
      <c r="F121" s="393"/>
      <c r="G121" s="392">
        <v>2022</v>
      </c>
      <c r="H121" s="696">
        <v>2022</v>
      </c>
    </row>
    <row r="122" spans="1:9" ht="15.75" thickBot="1" x14ac:dyDescent="0.3">
      <c r="A122" s="394"/>
      <c r="B122" s="395"/>
      <c r="C122" s="396" t="s">
        <v>228</v>
      </c>
      <c r="D122" s="396" t="s">
        <v>228</v>
      </c>
      <c r="E122" s="396"/>
      <c r="F122" s="397"/>
      <c r="G122" s="396" t="s">
        <v>5</v>
      </c>
      <c r="H122" s="697" t="s">
        <v>5</v>
      </c>
    </row>
    <row r="123" spans="1:9" ht="16.5" thickTop="1" thickBot="1" x14ac:dyDescent="0.3">
      <c r="A123" s="1198"/>
      <c r="B123" s="1199" t="s">
        <v>330</v>
      </c>
      <c r="C123" s="1200"/>
      <c r="D123" s="1201"/>
      <c r="E123" s="1200" t="s">
        <v>96</v>
      </c>
      <c r="F123" s="1202"/>
      <c r="G123" s="1245">
        <f>G125</f>
        <v>2337</v>
      </c>
      <c r="H123" s="1245">
        <f>H125</f>
        <v>20000</v>
      </c>
    </row>
    <row r="124" spans="1:9" x14ac:dyDescent="0.25">
      <c r="A124" s="1214"/>
      <c r="B124" s="1215">
        <v>1</v>
      </c>
      <c r="C124" s="1219" t="s">
        <v>383</v>
      </c>
      <c r="D124" s="1220"/>
      <c r="E124" s="1220"/>
      <c r="F124" s="100"/>
      <c r="G124" s="996"/>
      <c r="H124" s="998"/>
    </row>
    <row r="125" spans="1:9" x14ac:dyDescent="0.25">
      <c r="A125" s="126"/>
      <c r="B125" s="101"/>
      <c r="C125" s="1265" t="s">
        <v>264</v>
      </c>
      <c r="D125" s="1249" t="s">
        <v>384</v>
      </c>
      <c r="E125" s="1249"/>
      <c r="F125" s="1247"/>
      <c r="G125" s="1283">
        <f>SUM(G126:G127)</f>
        <v>2337</v>
      </c>
      <c r="H125" s="1284">
        <f>H126+H127</f>
        <v>20000</v>
      </c>
    </row>
    <row r="126" spans="1:9" x14ac:dyDescent="0.25">
      <c r="A126" s="121"/>
      <c r="B126" s="81"/>
      <c r="C126" s="81"/>
      <c r="D126" s="103">
        <v>630</v>
      </c>
      <c r="E126" s="81" t="s">
        <v>408</v>
      </c>
      <c r="F126" s="100"/>
      <c r="G126" s="996">
        <v>2300</v>
      </c>
      <c r="H126" s="1372">
        <v>20000</v>
      </c>
    </row>
    <row r="127" spans="1:9" ht="15.75" thickBot="1" x14ac:dyDescent="0.3">
      <c r="A127" s="123"/>
      <c r="B127" s="124"/>
      <c r="C127" s="124"/>
      <c r="D127" s="132">
        <v>630</v>
      </c>
      <c r="E127" s="124" t="s">
        <v>331</v>
      </c>
      <c r="F127" s="139"/>
      <c r="G127" s="997">
        <v>37</v>
      </c>
      <c r="H127" s="477"/>
      <c r="I127" s="1551"/>
    </row>
    <row r="128" spans="1:9" s="80" customFormat="1" x14ac:dyDescent="0.25">
      <c r="A128" s="100"/>
      <c r="B128" s="100"/>
      <c r="C128" s="100"/>
      <c r="D128" s="135"/>
      <c r="E128" s="722"/>
      <c r="F128" s="100"/>
      <c r="G128" s="135"/>
      <c r="H128" s="100"/>
    </row>
    <row r="130" spans="1:8" ht="18.75" thickBot="1" x14ac:dyDescent="0.3">
      <c r="A130" s="82" t="s">
        <v>332</v>
      </c>
      <c r="B130" s="82"/>
      <c r="C130" s="82"/>
      <c r="D130" s="82"/>
      <c r="E130" s="82"/>
      <c r="F130" s="83"/>
      <c r="G130" s="80"/>
      <c r="H130" s="80"/>
    </row>
    <row r="131" spans="1:8" ht="15.75" thickBot="1" x14ac:dyDescent="0.3">
      <c r="A131" s="84"/>
      <c r="B131" s="85"/>
      <c r="C131" s="85"/>
      <c r="D131" s="86" t="s">
        <v>407</v>
      </c>
      <c r="E131" s="86"/>
      <c r="F131" s="87"/>
      <c r="G131" s="88"/>
      <c r="H131" s="695"/>
    </row>
    <row r="132" spans="1:8" ht="15.75" thickBot="1" x14ac:dyDescent="0.3">
      <c r="A132" s="89"/>
      <c r="B132" s="90"/>
      <c r="C132" s="90"/>
      <c r="D132" s="90"/>
      <c r="E132" s="91"/>
      <c r="F132" s="131"/>
      <c r="G132" s="92" t="s">
        <v>225</v>
      </c>
      <c r="H132" s="92" t="s">
        <v>226</v>
      </c>
    </row>
    <row r="133" spans="1:8" x14ac:dyDescent="0.25">
      <c r="A133" s="471"/>
      <c r="B133" s="391"/>
      <c r="C133" s="392" t="s">
        <v>88</v>
      </c>
      <c r="D133" s="392" t="s">
        <v>227</v>
      </c>
      <c r="E133" s="392" t="s">
        <v>89</v>
      </c>
      <c r="F133" s="393"/>
      <c r="G133" s="392">
        <v>2021</v>
      </c>
      <c r="H133" s="696">
        <v>2021</v>
      </c>
    </row>
    <row r="134" spans="1:8" ht="15.75" thickBot="1" x14ac:dyDescent="0.3">
      <c r="A134" s="394"/>
      <c r="B134" s="395"/>
      <c r="C134" s="396" t="s">
        <v>228</v>
      </c>
      <c r="D134" s="396" t="s">
        <v>228</v>
      </c>
      <c r="E134" s="396"/>
      <c r="F134" s="397"/>
      <c r="G134" s="396" t="s">
        <v>5</v>
      </c>
      <c r="H134" s="697" t="s">
        <v>5</v>
      </c>
    </row>
    <row r="135" spans="1:8" ht="16.5" thickTop="1" thickBot="1" x14ac:dyDescent="0.3">
      <c r="A135" s="1198"/>
      <c r="B135" s="1199" t="s">
        <v>333</v>
      </c>
      <c r="C135" s="1200"/>
      <c r="D135" s="1201"/>
      <c r="E135" s="1200" t="s">
        <v>241</v>
      </c>
      <c r="F135" s="1202"/>
      <c r="G135" s="1203">
        <f>SUM(G136:G150)</f>
        <v>201660</v>
      </c>
      <c r="H135" s="1244"/>
    </row>
    <row r="136" spans="1:8" x14ac:dyDescent="0.25">
      <c r="A136" s="1214"/>
      <c r="B136" s="1215">
        <v>1</v>
      </c>
      <c r="C136" s="1217" t="s">
        <v>385</v>
      </c>
      <c r="D136" s="1217"/>
      <c r="E136" s="1219"/>
      <c r="F136" s="100"/>
      <c r="G136" s="966"/>
      <c r="H136" s="122"/>
    </row>
    <row r="137" spans="1:8" x14ac:dyDescent="0.25">
      <c r="A137" s="136"/>
      <c r="B137" s="113"/>
      <c r="C137" s="1285" t="s">
        <v>280</v>
      </c>
      <c r="D137" s="1286" t="s">
        <v>401</v>
      </c>
      <c r="E137" s="1286"/>
      <c r="F137" s="1247"/>
      <c r="G137" s="1288">
        <v>86000</v>
      </c>
      <c r="H137" s="1260"/>
    </row>
    <row r="138" spans="1:8" x14ac:dyDescent="0.25">
      <c r="A138" s="1233"/>
      <c r="B138" s="1234">
        <v>2</v>
      </c>
      <c r="C138" s="1217" t="s">
        <v>386</v>
      </c>
      <c r="D138" s="1217"/>
      <c r="E138" s="1219"/>
      <c r="F138" s="100"/>
      <c r="G138" s="966"/>
      <c r="H138" s="122"/>
    </row>
    <row r="139" spans="1:8" x14ac:dyDescent="0.25">
      <c r="A139" s="136"/>
      <c r="B139" s="113"/>
      <c r="C139" s="1285" t="s">
        <v>279</v>
      </c>
      <c r="D139" s="1286" t="s">
        <v>352</v>
      </c>
      <c r="E139" s="1286"/>
      <c r="F139" s="1247"/>
      <c r="G139" s="1269">
        <v>64480</v>
      </c>
      <c r="H139" s="1287"/>
    </row>
    <row r="140" spans="1:8" x14ac:dyDescent="0.25">
      <c r="A140" s="1214"/>
      <c r="B140" s="1215">
        <v>3</v>
      </c>
      <c r="C140" s="1217" t="s">
        <v>387</v>
      </c>
      <c r="D140" s="1217"/>
      <c r="E140" s="1219"/>
      <c r="F140" s="112"/>
      <c r="G140" s="966"/>
      <c r="H140" s="122"/>
    </row>
    <row r="141" spans="1:8" x14ac:dyDescent="0.25">
      <c r="A141" s="136"/>
      <c r="B141" s="113"/>
      <c r="C141" s="1285" t="s">
        <v>281</v>
      </c>
      <c r="D141" s="1286" t="s">
        <v>353</v>
      </c>
      <c r="E141" s="1286"/>
      <c r="F141" s="1250"/>
      <c r="G141" s="1212">
        <v>22880</v>
      </c>
      <c r="H141" s="1260"/>
    </row>
    <row r="142" spans="1:8" x14ac:dyDescent="0.25">
      <c r="A142" s="1214"/>
      <c r="B142" s="1215">
        <v>4</v>
      </c>
      <c r="C142" s="1217" t="s">
        <v>388</v>
      </c>
      <c r="D142" s="1217"/>
      <c r="E142" s="1219"/>
      <c r="F142" s="110"/>
      <c r="G142" s="983"/>
      <c r="H142" s="704"/>
    </row>
    <row r="143" spans="1:8" s="80" customFormat="1" x14ac:dyDescent="0.25">
      <c r="A143" s="401"/>
      <c r="B143" s="386"/>
      <c r="C143" s="1249" t="s">
        <v>282</v>
      </c>
      <c r="D143" s="1249" t="s">
        <v>354</v>
      </c>
      <c r="E143" s="1249"/>
      <c r="F143" s="1210"/>
      <c r="G143" s="1288">
        <v>13520</v>
      </c>
      <c r="H143" s="1289"/>
    </row>
    <row r="144" spans="1:8" x14ac:dyDescent="0.25">
      <c r="A144" s="136"/>
      <c r="B144" s="113"/>
      <c r="C144" s="1295" t="s">
        <v>283</v>
      </c>
      <c r="D144" s="1296" t="s">
        <v>355</v>
      </c>
      <c r="E144" s="1296"/>
      <c r="F144" s="1297"/>
      <c r="G144" s="1298">
        <v>7280</v>
      </c>
      <c r="H144" s="1299"/>
    </row>
    <row r="145" spans="1:9" x14ac:dyDescent="0.25">
      <c r="A145" s="1225"/>
      <c r="B145" s="1226">
        <v>5</v>
      </c>
      <c r="C145" s="1227" t="s">
        <v>389</v>
      </c>
      <c r="D145" s="1227"/>
      <c r="E145" s="1228"/>
      <c r="F145" s="560"/>
      <c r="G145" s="977"/>
      <c r="H145" s="706"/>
    </row>
    <row r="146" spans="1:9" x14ac:dyDescent="0.25">
      <c r="A146" s="402"/>
      <c r="B146" s="111"/>
      <c r="C146" s="1290" t="s">
        <v>279</v>
      </c>
      <c r="D146" s="1291" t="s">
        <v>334</v>
      </c>
      <c r="E146" s="1291"/>
      <c r="F146" s="1292"/>
      <c r="G146" s="1212">
        <v>1300</v>
      </c>
      <c r="H146" s="1304"/>
    </row>
    <row r="147" spans="1:9" s="80" customFormat="1" x14ac:dyDescent="0.25">
      <c r="A147" s="1236"/>
      <c r="B147" s="1237"/>
      <c r="C147" s="1217" t="s">
        <v>385</v>
      </c>
      <c r="D147" s="1217"/>
      <c r="E147" s="1219"/>
      <c r="F147" s="100"/>
      <c r="G147" s="984"/>
      <c r="H147" s="708"/>
    </row>
    <row r="148" spans="1:9" s="80" customFormat="1" x14ac:dyDescent="0.25">
      <c r="A148" s="129"/>
      <c r="B148" s="559">
        <v>6</v>
      </c>
      <c r="C148" s="1293" t="s">
        <v>280</v>
      </c>
      <c r="D148" s="1286" t="s">
        <v>335</v>
      </c>
      <c r="E148" s="1286"/>
      <c r="F148" s="1294"/>
      <c r="G148" s="1269">
        <v>1000</v>
      </c>
      <c r="H148" s="1303"/>
    </row>
    <row r="149" spans="1:9" s="80" customFormat="1" x14ac:dyDescent="0.25">
      <c r="A149" s="1214"/>
      <c r="B149" s="1238"/>
      <c r="C149" s="1239" t="s">
        <v>388</v>
      </c>
      <c r="D149" s="1227"/>
      <c r="E149" s="1227"/>
      <c r="F149" s="389"/>
      <c r="G149" s="985"/>
      <c r="H149" s="707"/>
    </row>
    <row r="150" spans="1:9" s="80" customFormat="1" ht="15.75" thickBot="1" x14ac:dyDescent="0.3">
      <c r="A150" s="709"/>
      <c r="B150" s="710">
        <v>7</v>
      </c>
      <c r="C150" s="1300" t="s">
        <v>289</v>
      </c>
      <c r="D150" s="711" t="s">
        <v>356</v>
      </c>
      <c r="E150" s="712"/>
      <c r="F150" s="1301"/>
      <c r="G150" s="986">
        <v>5200</v>
      </c>
      <c r="H150" s="1302"/>
    </row>
    <row r="151" spans="1:9" ht="18.75" thickBot="1" x14ac:dyDescent="0.3">
      <c r="A151" s="82" t="s">
        <v>336</v>
      </c>
      <c r="B151" s="82"/>
      <c r="C151" s="82"/>
      <c r="D151" s="82"/>
      <c r="E151" s="82"/>
      <c r="F151" s="83"/>
      <c r="G151" s="80"/>
      <c r="H151" s="80"/>
      <c r="I151" s="1551"/>
    </row>
    <row r="152" spans="1:9" ht="15.75" thickBot="1" x14ac:dyDescent="0.3">
      <c r="A152" s="84"/>
      <c r="B152" s="85"/>
      <c r="C152" s="85"/>
      <c r="D152" s="86" t="s">
        <v>407</v>
      </c>
      <c r="E152" s="86"/>
      <c r="F152" s="87"/>
      <c r="G152" s="88"/>
      <c r="H152" s="695"/>
    </row>
    <row r="153" spans="1:9" x14ac:dyDescent="0.25">
      <c r="A153" s="89"/>
      <c r="B153" s="90"/>
      <c r="C153" s="90"/>
      <c r="D153" s="90"/>
      <c r="E153" s="91"/>
      <c r="F153" s="131"/>
      <c r="G153" s="92" t="s">
        <v>225</v>
      </c>
      <c r="H153" s="92" t="s">
        <v>226</v>
      </c>
    </row>
    <row r="154" spans="1:9" ht="15.75" thickBot="1" x14ac:dyDescent="0.3">
      <c r="A154" s="94"/>
      <c r="B154" s="95"/>
      <c r="C154" s="95"/>
      <c r="D154" s="95"/>
      <c r="E154" s="96"/>
      <c r="F154" s="100"/>
      <c r="G154" s="97"/>
      <c r="H154" s="97"/>
    </row>
    <row r="155" spans="1:9" x14ac:dyDescent="0.25">
      <c r="A155" s="390"/>
      <c r="B155" s="391"/>
      <c r="C155" s="392" t="s">
        <v>88</v>
      </c>
      <c r="D155" s="392" t="s">
        <v>227</v>
      </c>
      <c r="E155" s="392" t="s">
        <v>89</v>
      </c>
      <c r="F155" s="393"/>
      <c r="G155" s="392">
        <v>2022</v>
      </c>
      <c r="H155" s="696">
        <v>2022</v>
      </c>
    </row>
    <row r="156" spans="1:9" ht="15.75" thickBot="1" x14ac:dyDescent="0.3">
      <c r="A156" s="394"/>
      <c r="B156" s="395"/>
      <c r="C156" s="396" t="s">
        <v>228</v>
      </c>
      <c r="D156" s="396" t="s">
        <v>228</v>
      </c>
      <c r="E156" s="396"/>
      <c r="F156" s="397"/>
      <c r="G156" s="396" t="s">
        <v>5</v>
      </c>
      <c r="H156" s="697" t="s">
        <v>5</v>
      </c>
    </row>
    <row r="157" spans="1:9" ht="16.5" thickTop="1" thickBot="1" x14ac:dyDescent="0.3">
      <c r="A157" s="1198"/>
      <c r="B157" s="1199" t="s">
        <v>337</v>
      </c>
      <c r="C157" s="1200"/>
      <c r="D157" s="1201"/>
      <c r="E157" s="1200" t="s">
        <v>242</v>
      </c>
      <c r="F157" s="1202"/>
      <c r="G157" s="1203">
        <f>G159</f>
        <v>5690</v>
      </c>
      <c r="H157" s="1244"/>
    </row>
    <row r="158" spans="1:9" x14ac:dyDescent="0.25">
      <c r="A158" s="1214"/>
      <c r="B158" s="1215">
        <v>1</v>
      </c>
      <c r="C158" s="1219" t="s">
        <v>390</v>
      </c>
      <c r="D158" s="1220"/>
      <c r="E158" s="1220"/>
      <c r="F158" s="100"/>
      <c r="G158" s="966"/>
      <c r="H158" s="122"/>
    </row>
    <row r="159" spans="1:9" x14ac:dyDescent="0.25">
      <c r="A159" s="126"/>
      <c r="B159" s="101"/>
      <c r="C159" s="1265" t="s">
        <v>265</v>
      </c>
      <c r="D159" s="1249" t="s">
        <v>338</v>
      </c>
      <c r="E159" s="1249"/>
      <c r="F159" s="1247"/>
      <c r="G159" s="1212">
        <f>SUM(G160:G161)</f>
        <v>5690</v>
      </c>
      <c r="H159" s="1260"/>
    </row>
    <row r="160" spans="1:9" x14ac:dyDescent="0.25">
      <c r="A160" s="121"/>
      <c r="B160" s="81"/>
      <c r="C160" s="81"/>
      <c r="D160" s="103">
        <v>630</v>
      </c>
      <c r="E160" s="81" t="s">
        <v>339</v>
      </c>
      <c r="F160" s="100"/>
      <c r="G160" s="983">
        <v>5500</v>
      </c>
      <c r="H160" s="122"/>
    </row>
    <row r="161" spans="1:10" ht="15.75" thickBot="1" x14ac:dyDescent="0.3">
      <c r="A161" s="123"/>
      <c r="B161" s="124"/>
      <c r="C161" s="124"/>
      <c r="D161" s="132">
        <v>620</v>
      </c>
      <c r="E161" s="124" t="s">
        <v>256</v>
      </c>
      <c r="F161" s="139"/>
      <c r="G161" s="969">
        <v>190</v>
      </c>
      <c r="H161" s="705"/>
    </row>
    <row r="163" spans="1:10" ht="18.75" thickBot="1" x14ac:dyDescent="0.3">
      <c r="A163" s="82" t="s">
        <v>340</v>
      </c>
      <c r="B163" s="82"/>
      <c r="C163" s="82"/>
      <c r="D163" s="82"/>
      <c r="E163" s="82"/>
      <c r="F163" s="83"/>
      <c r="G163" s="80"/>
      <c r="H163" s="80"/>
    </row>
    <row r="164" spans="1:10" ht="15.75" thickBot="1" x14ac:dyDescent="0.3">
      <c r="A164" s="84"/>
      <c r="B164" s="84"/>
      <c r="C164" s="85"/>
      <c r="D164" s="86" t="s">
        <v>407</v>
      </c>
      <c r="E164" s="86"/>
      <c r="F164" s="87"/>
      <c r="G164" s="88"/>
      <c r="H164" s="695"/>
    </row>
    <row r="165" spans="1:10" x14ac:dyDescent="0.25">
      <c r="A165" s="89"/>
      <c r="B165" s="89"/>
      <c r="C165" s="90"/>
      <c r="D165" s="90"/>
      <c r="E165" s="91"/>
      <c r="F165" s="131"/>
      <c r="G165" s="92" t="s">
        <v>225</v>
      </c>
      <c r="H165" s="92" t="s">
        <v>226</v>
      </c>
    </row>
    <row r="166" spans="1:10" ht="15.75" thickBot="1" x14ac:dyDescent="0.3">
      <c r="A166" s="94"/>
      <c r="B166" s="94"/>
      <c r="C166" s="95"/>
      <c r="D166" s="95"/>
      <c r="E166" s="96"/>
      <c r="F166" s="100"/>
      <c r="G166" s="97"/>
      <c r="H166" s="97"/>
    </row>
    <row r="167" spans="1:10" x14ac:dyDescent="0.25">
      <c r="A167" s="699"/>
      <c r="B167" s="471"/>
      <c r="C167" s="392" t="s">
        <v>88</v>
      </c>
      <c r="D167" s="392" t="s">
        <v>227</v>
      </c>
      <c r="E167" s="392" t="s">
        <v>89</v>
      </c>
      <c r="F167" s="393"/>
      <c r="G167" s="392">
        <v>2022</v>
      </c>
      <c r="H167" s="696">
        <v>2022</v>
      </c>
    </row>
    <row r="168" spans="1:10" ht="15.75" thickBot="1" x14ac:dyDescent="0.3">
      <c r="A168" s="700"/>
      <c r="B168" s="394"/>
      <c r="C168" s="396" t="s">
        <v>228</v>
      </c>
      <c r="D168" s="396" t="s">
        <v>228</v>
      </c>
      <c r="E168" s="396"/>
      <c r="F168" s="397"/>
      <c r="G168" s="396" t="s">
        <v>5</v>
      </c>
      <c r="H168" s="697" t="s">
        <v>5</v>
      </c>
    </row>
    <row r="169" spans="1:10" ht="16.5" thickTop="1" thickBot="1" x14ac:dyDescent="0.3">
      <c r="A169" s="1198"/>
      <c r="B169" s="1246" t="s">
        <v>341</v>
      </c>
      <c r="C169" s="1200"/>
      <c r="D169" s="1201"/>
      <c r="E169" s="1200" t="s">
        <v>97</v>
      </c>
      <c r="F169" s="1202"/>
      <c r="G169" s="1203">
        <f>G171</f>
        <v>1200</v>
      </c>
      <c r="H169" s="1244"/>
    </row>
    <row r="170" spans="1:10" x14ac:dyDescent="0.25">
      <c r="A170" s="1214"/>
      <c r="B170" s="1240">
        <v>1</v>
      </c>
      <c r="C170" s="1219" t="s">
        <v>391</v>
      </c>
      <c r="D170" s="1220"/>
      <c r="E170" s="1220"/>
      <c r="F170" s="100"/>
      <c r="G170" s="966"/>
      <c r="H170" s="122"/>
    </row>
    <row r="171" spans="1:10" x14ac:dyDescent="0.25">
      <c r="A171" s="701"/>
      <c r="B171" s="126"/>
      <c r="C171" s="1265" t="s">
        <v>266</v>
      </c>
      <c r="D171" s="1249" t="s">
        <v>392</v>
      </c>
      <c r="E171" s="1249"/>
      <c r="F171" s="1247"/>
      <c r="G171" s="1212">
        <f>SUM(G172:G173)</f>
        <v>1200</v>
      </c>
      <c r="H171" s="1260"/>
    </row>
    <row r="172" spans="1:10" x14ac:dyDescent="0.25">
      <c r="A172" s="402"/>
      <c r="B172" s="121"/>
      <c r="C172" s="81"/>
      <c r="D172" s="103">
        <v>640</v>
      </c>
      <c r="E172" s="81" t="s">
        <v>243</v>
      </c>
      <c r="F172" s="100"/>
      <c r="G172" s="983">
        <v>0</v>
      </c>
      <c r="H172" s="122"/>
    </row>
    <row r="173" spans="1:10" ht="15.75" thickBot="1" x14ac:dyDescent="0.3">
      <c r="A173" s="703"/>
      <c r="B173" s="123"/>
      <c r="C173" s="124"/>
      <c r="D173" s="132">
        <v>630</v>
      </c>
      <c r="E173" s="124" t="s">
        <v>293</v>
      </c>
      <c r="F173" s="139"/>
      <c r="G173" s="969">
        <v>1200</v>
      </c>
      <c r="H173" s="477"/>
      <c r="J173" s="80"/>
    </row>
    <row r="174" spans="1:10" ht="18.75" thickBot="1" x14ac:dyDescent="0.3">
      <c r="A174" s="82" t="s">
        <v>342</v>
      </c>
      <c r="B174" s="82"/>
      <c r="C174" s="82"/>
      <c r="D174" s="82"/>
      <c r="E174" s="82"/>
      <c r="F174" s="83"/>
      <c r="G174" s="80"/>
      <c r="H174" s="80"/>
    </row>
    <row r="175" spans="1:10" ht="15.75" thickBot="1" x14ac:dyDescent="0.3">
      <c r="A175" s="84"/>
      <c r="B175" s="84"/>
      <c r="C175" s="85"/>
      <c r="D175" s="86" t="s">
        <v>407</v>
      </c>
      <c r="E175" s="86"/>
      <c r="F175" s="87"/>
      <c r="G175" s="88"/>
      <c r="H175" s="695"/>
    </row>
    <row r="176" spans="1:10" x14ac:dyDescent="0.25">
      <c r="A176" s="89"/>
      <c r="B176" s="89"/>
      <c r="C176" s="90"/>
      <c r="D176" s="90"/>
      <c r="E176" s="91"/>
      <c r="F176" s="476"/>
      <c r="G176" s="93" t="s">
        <v>225</v>
      </c>
      <c r="H176" s="93" t="s">
        <v>226</v>
      </c>
    </row>
    <row r="177" spans="1:9" ht="15.75" thickBot="1" x14ac:dyDescent="0.3">
      <c r="A177" s="94"/>
      <c r="B177" s="94"/>
      <c r="C177" s="95"/>
      <c r="D177" s="95"/>
      <c r="E177" s="96"/>
      <c r="F177" s="100"/>
      <c r="G177" s="97"/>
      <c r="H177" s="97"/>
    </row>
    <row r="178" spans="1:9" x14ac:dyDescent="0.25">
      <c r="A178" s="699"/>
      <c r="B178" s="471"/>
      <c r="C178" s="392" t="s">
        <v>88</v>
      </c>
      <c r="D178" s="392" t="s">
        <v>227</v>
      </c>
      <c r="E178" s="392" t="s">
        <v>89</v>
      </c>
      <c r="F178" s="393"/>
      <c r="G178" s="392">
        <v>2022</v>
      </c>
      <c r="H178" s="696">
        <v>2022</v>
      </c>
    </row>
    <row r="179" spans="1:9" ht="15.75" thickBot="1" x14ac:dyDescent="0.3">
      <c r="A179" s="700"/>
      <c r="B179" s="394"/>
      <c r="C179" s="396" t="s">
        <v>228</v>
      </c>
      <c r="D179" s="396" t="s">
        <v>228</v>
      </c>
      <c r="E179" s="396"/>
      <c r="F179" s="397"/>
      <c r="G179" s="396" t="s">
        <v>5</v>
      </c>
      <c r="H179" s="697" t="s">
        <v>5</v>
      </c>
    </row>
    <row r="180" spans="1:9" ht="16.5" thickTop="1" thickBot="1" x14ac:dyDescent="0.3">
      <c r="A180" s="1198"/>
      <c r="B180" s="1246" t="s">
        <v>343</v>
      </c>
      <c r="C180" s="1200"/>
      <c r="D180" s="1201"/>
      <c r="E180" s="1200" t="s">
        <v>98</v>
      </c>
      <c r="F180" s="1202"/>
      <c r="G180" s="1203">
        <f>G182+G185+G188+G191+G194</f>
        <v>14860</v>
      </c>
      <c r="H180" s="1203"/>
    </row>
    <row r="181" spans="1:9" x14ac:dyDescent="0.25">
      <c r="A181" s="1214"/>
      <c r="B181" s="1240">
        <v>1</v>
      </c>
      <c r="C181" s="1219" t="s">
        <v>344</v>
      </c>
      <c r="D181" s="1220"/>
      <c r="E181" s="1220"/>
      <c r="F181" s="100"/>
      <c r="G181" s="987"/>
      <c r="H181" s="976"/>
    </row>
    <row r="182" spans="1:9" x14ac:dyDescent="0.25">
      <c r="A182" s="701"/>
      <c r="B182" s="126"/>
      <c r="C182" s="1265" t="s">
        <v>267</v>
      </c>
      <c r="D182" s="1249" t="s">
        <v>344</v>
      </c>
      <c r="E182" s="1249"/>
      <c r="F182" s="1247"/>
      <c r="G182" s="1212">
        <f>G183</f>
        <v>9000</v>
      </c>
      <c r="H182" s="1212"/>
    </row>
    <row r="183" spans="1:9" x14ac:dyDescent="0.25">
      <c r="A183" s="402"/>
      <c r="B183" s="121"/>
      <c r="C183" s="81"/>
      <c r="D183" s="103">
        <v>630</v>
      </c>
      <c r="E183" s="81" t="s">
        <v>409</v>
      </c>
      <c r="F183" s="100"/>
      <c r="G183" s="966">
        <v>9000</v>
      </c>
      <c r="H183" s="1371"/>
      <c r="I183" s="714"/>
    </row>
    <row r="184" spans="1:9" x14ac:dyDescent="0.25">
      <c r="A184" s="1214"/>
      <c r="B184" s="1240">
        <v>2</v>
      </c>
      <c r="C184" s="1217" t="s">
        <v>393</v>
      </c>
      <c r="D184" s="1217"/>
      <c r="E184" s="1230" t="s">
        <v>244</v>
      </c>
      <c r="F184" s="112"/>
      <c r="G184" s="975"/>
      <c r="H184" s="976"/>
      <c r="I184" s="1551"/>
    </row>
    <row r="185" spans="1:9" x14ac:dyDescent="0.25">
      <c r="A185" s="701"/>
      <c r="B185" s="126"/>
      <c r="C185" s="1248" t="s">
        <v>268</v>
      </c>
      <c r="D185" s="1305" t="s">
        <v>394</v>
      </c>
      <c r="E185" s="1305"/>
      <c r="F185" s="1256"/>
      <c r="G185" s="1212">
        <f>G186</f>
        <v>1200</v>
      </c>
      <c r="H185" s="1213"/>
    </row>
    <row r="186" spans="1:9" x14ac:dyDescent="0.25">
      <c r="A186" s="402"/>
      <c r="B186" s="121"/>
      <c r="C186" s="81"/>
      <c r="D186" s="103">
        <v>630</v>
      </c>
      <c r="E186" s="81" t="s">
        <v>345</v>
      </c>
      <c r="F186" s="81"/>
      <c r="G186" s="966">
        <v>1200</v>
      </c>
      <c r="H186" s="967"/>
    </row>
    <row r="187" spans="1:9" x14ac:dyDescent="0.25">
      <c r="A187" s="1225"/>
      <c r="B187" s="1241">
        <v>3</v>
      </c>
      <c r="C187" s="1242" t="s">
        <v>395</v>
      </c>
      <c r="D187" s="1242"/>
      <c r="E187" s="1242"/>
      <c r="F187" s="81"/>
      <c r="G187" s="966"/>
      <c r="H187" s="967"/>
    </row>
    <row r="188" spans="1:9" x14ac:dyDescent="0.25">
      <c r="A188" s="702"/>
      <c r="B188" s="129"/>
      <c r="C188" s="1306" t="s">
        <v>268</v>
      </c>
      <c r="D188" s="1307" t="s">
        <v>394</v>
      </c>
      <c r="E188" s="1307"/>
      <c r="F188" s="1256"/>
      <c r="G188" s="1308">
        <f>G189</f>
        <v>600</v>
      </c>
      <c r="H188" s="1309"/>
    </row>
    <row r="189" spans="1:9" x14ac:dyDescent="0.25">
      <c r="A189" s="402"/>
      <c r="B189" s="121"/>
      <c r="C189" s="474"/>
      <c r="D189" s="475">
        <v>630</v>
      </c>
      <c r="E189" s="115" t="s">
        <v>100</v>
      </c>
      <c r="F189" s="115"/>
      <c r="G189" s="983">
        <v>600</v>
      </c>
      <c r="H189" s="968"/>
    </row>
    <row r="190" spans="1:9" x14ac:dyDescent="0.25">
      <c r="A190" s="1214"/>
      <c r="B190" s="1240">
        <v>4</v>
      </c>
      <c r="C190" s="1217" t="s">
        <v>217</v>
      </c>
      <c r="D190" s="1217"/>
      <c r="E190" s="1219"/>
      <c r="F190" s="112"/>
      <c r="G190" s="975"/>
      <c r="H190" s="976"/>
    </row>
    <row r="191" spans="1:9" x14ac:dyDescent="0.25">
      <c r="A191" s="701"/>
      <c r="B191" s="126"/>
      <c r="C191" s="1310" t="s">
        <v>270</v>
      </c>
      <c r="D191" s="1305" t="s">
        <v>257</v>
      </c>
      <c r="E191" s="1305"/>
      <c r="F191" s="1256"/>
      <c r="G191" s="1212">
        <f>G192</f>
        <v>80</v>
      </c>
      <c r="H191" s="1213"/>
    </row>
    <row r="192" spans="1:9" x14ac:dyDescent="0.25">
      <c r="A192" s="402"/>
      <c r="B192" s="121"/>
      <c r="C192" s="81"/>
      <c r="D192" s="103">
        <v>630</v>
      </c>
      <c r="E192" s="81" t="s">
        <v>347</v>
      </c>
      <c r="F192" s="81"/>
      <c r="G192" s="966">
        <v>80</v>
      </c>
      <c r="H192" s="967"/>
    </row>
    <row r="193" spans="1:8" x14ac:dyDescent="0.25">
      <c r="A193" s="1214"/>
      <c r="B193" s="1240">
        <v>5</v>
      </c>
      <c r="C193" s="1217" t="s">
        <v>258</v>
      </c>
      <c r="D193" s="1217"/>
      <c r="E193" s="1219"/>
      <c r="F193" s="112"/>
      <c r="G193" s="975"/>
      <c r="H193" s="976"/>
    </row>
    <row r="194" spans="1:8" x14ac:dyDescent="0.25">
      <c r="A194" s="402"/>
      <c r="B194" s="121"/>
      <c r="C194" s="1250" t="s">
        <v>269</v>
      </c>
      <c r="D194" s="1249" t="s">
        <v>346</v>
      </c>
      <c r="E194" s="1249"/>
      <c r="F194" s="1256"/>
      <c r="G194" s="1212">
        <f>SUM(G195:G196)</f>
        <v>3980</v>
      </c>
      <c r="H194" s="1213"/>
    </row>
    <row r="195" spans="1:8" x14ac:dyDescent="0.25">
      <c r="A195" s="701"/>
      <c r="B195" s="126"/>
      <c r="C195" s="101"/>
      <c r="D195" s="99">
        <v>630</v>
      </c>
      <c r="E195" s="101" t="s">
        <v>288</v>
      </c>
      <c r="F195" s="101"/>
      <c r="G195" s="964">
        <v>3500</v>
      </c>
      <c r="H195" s="965"/>
    </row>
    <row r="196" spans="1:8" ht="15.75" thickBot="1" x14ac:dyDescent="0.3">
      <c r="A196" s="703"/>
      <c r="B196" s="123"/>
      <c r="C196" s="124"/>
      <c r="D196" s="132">
        <v>620</v>
      </c>
      <c r="E196" s="124" t="s">
        <v>256</v>
      </c>
      <c r="F196" s="124"/>
      <c r="G196" s="969">
        <v>480</v>
      </c>
      <c r="H196" s="970"/>
    </row>
    <row r="197" spans="1:8" s="80" customFormat="1" x14ac:dyDescent="0.25">
      <c r="A197" s="100"/>
      <c r="B197" s="100"/>
      <c r="C197" s="100"/>
      <c r="D197" s="135"/>
      <c r="E197" s="994"/>
      <c r="F197" s="100"/>
      <c r="G197" s="138"/>
      <c r="H197" s="135"/>
    </row>
    <row r="198" spans="1:8" ht="18.75" thickBot="1" x14ac:dyDescent="0.3">
      <c r="A198" s="82" t="s">
        <v>348</v>
      </c>
      <c r="B198" s="82"/>
      <c r="C198" s="82"/>
      <c r="D198" s="82"/>
      <c r="E198" s="82"/>
      <c r="F198" s="83"/>
      <c r="G198" s="80"/>
      <c r="H198" s="80"/>
    </row>
    <row r="199" spans="1:8" ht="15.75" thickBot="1" x14ac:dyDescent="0.3">
      <c r="A199" s="84"/>
      <c r="B199" s="84"/>
      <c r="C199" s="85"/>
      <c r="D199" s="86" t="s">
        <v>407</v>
      </c>
      <c r="E199" s="86"/>
      <c r="F199" s="87"/>
      <c r="G199" s="88"/>
      <c r="H199" s="695"/>
    </row>
    <row r="200" spans="1:8" x14ac:dyDescent="0.25">
      <c r="A200" s="89"/>
      <c r="B200" s="90"/>
      <c r="C200" s="90"/>
      <c r="D200" s="90"/>
      <c r="E200" s="91"/>
      <c r="F200" s="476"/>
      <c r="G200" s="93" t="s">
        <v>225</v>
      </c>
      <c r="H200" s="93" t="s">
        <v>226</v>
      </c>
    </row>
    <row r="201" spans="1:8" ht="15.75" thickBot="1" x14ac:dyDescent="0.3">
      <c r="A201" s="94"/>
      <c r="B201" s="95"/>
      <c r="C201" s="95"/>
      <c r="D201" s="95"/>
      <c r="E201" s="96"/>
      <c r="F201" s="100"/>
      <c r="G201" s="97"/>
      <c r="H201" s="97"/>
    </row>
    <row r="202" spans="1:8" x14ac:dyDescent="0.25">
      <c r="A202" s="390"/>
      <c r="B202" s="391"/>
      <c r="C202" s="392" t="s">
        <v>88</v>
      </c>
      <c r="D202" s="392" t="s">
        <v>227</v>
      </c>
      <c r="E202" s="392" t="s">
        <v>89</v>
      </c>
      <c r="F202" s="393"/>
      <c r="G202" s="392">
        <v>2022</v>
      </c>
      <c r="H202" s="696">
        <v>2022</v>
      </c>
    </row>
    <row r="203" spans="1:8" ht="15.75" thickBot="1" x14ac:dyDescent="0.3">
      <c r="A203" s="394"/>
      <c r="B203" s="395"/>
      <c r="C203" s="396" t="s">
        <v>228</v>
      </c>
      <c r="D203" s="396" t="s">
        <v>228</v>
      </c>
      <c r="E203" s="396"/>
      <c r="F203" s="397"/>
      <c r="G203" s="396" t="s">
        <v>5</v>
      </c>
      <c r="H203" s="697" t="s">
        <v>5</v>
      </c>
    </row>
    <row r="204" spans="1:8" ht="16.5" thickTop="1" thickBot="1" x14ac:dyDescent="0.3">
      <c r="A204" s="1198"/>
      <c r="B204" s="1199" t="s">
        <v>349</v>
      </c>
      <c r="C204" s="1200"/>
      <c r="D204" s="1201"/>
      <c r="E204" s="1200" t="s">
        <v>245</v>
      </c>
      <c r="F204" s="1202"/>
      <c r="G204" s="1203">
        <f>G206+G215</f>
        <v>69940</v>
      </c>
      <c r="H204" s="1203"/>
    </row>
    <row r="205" spans="1:8" x14ac:dyDescent="0.25">
      <c r="A205" s="1214"/>
      <c r="B205" s="1215">
        <v>1</v>
      </c>
      <c r="C205" s="1219" t="s">
        <v>396</v>
      </c>
      <c r="D205" s="1220"/>
      <c r="E205" s="1220"/>
      <c r="F205" s="100"/>
      <c r="G205" s="987"/>
      <c r="H205" s="128"/>
    </row>
    <row r="206" spans="1:8" x14ac:dyDescent="0.25">
      <c r="A206" s="136"/>
      <c r="B206" s="113"/>
      <c r="C206" s="1311" t="s">
        <v>272</v>
      </c>
      <c r="D206" s="1268" t="s">
        <v>109</v>
      </c>
      <c r="E206" s="1268"/>
      <c r="F206" s="1247"/>
      <c r="G206" s="1269">
        <f>SUM(G207:G214)</f>
        <v>69540</v>
      </c>
      <c r="H206" s="1269"/>
    </row>
    <row r="207" spans="1:8" x14ac:dyDescent="0.25">
      <c r="A207" s="121"/>
      <c r="B207" s="81"/>
      <c r="C207" s="81"/>
      <c r="D207" s="103">
        <v>610</v>
      </c>
      <c r="E207" s="81" t="s">
        <v>350</v>
      </c>
      <c r="F207" s="81"/>
      <c r="G207" s="966">
        <v>19000</v>
      </c>
      <c r="H207" s="122"/>
    </row>
    <row r="208" spans="1:8" x14ac:dyDescent="0.25">
      <c r="A208" s="121"/>
      <c r="B208" s="81"/>
      <c r="C208" s="81"/>
      <c r="D208" s="103">
        <v>620</v>
      </c>
      <c r="E208" s="81" t="s">
        <v>237</v>
      </c>
      <c r="F208" s="81"/>
      <c r="G208" s="966">
        <v>6640</v>
      </c>
      <c r="H208" s="122"/>
    </row>
    <row r="209" spans="1:11" x14ac:dyDescent="0.25">
      <c r="A209" s="121"/>
      <c r="B209" s="81"/>
      <c r="C209" s="81"/>
      <c r="D209" s="103">
        <v>630</v>
      </c>
      <c r="E209" s="81" t="s">
        <v>259</v>
      </c>
      <c r="F209" s="81"/>
      <c r="G209" s="979">
        <v>30000</v>
      </c>
      <c r="H209" s="122"/>
      <c r="I209" s="714"/>
      <c r="J209" s="716"/>
    </row>
    <row r="210" spans="1:11" x14ac:dyDescent="0.25">
      <c r="A210" s="121"/>
      <c r="B210" s="81"/>
      <c r="C210" s="81"/>
      <c r="D210" s="103">
        <v>630</v>
      </c>
      <c r="E210" s="81" t="s">
        <v>305</v>
      </c>
      <c r="F210" s="81"/>
      <c r="G210" s="999">
        <v>2000</v>
      </c>
      <c r="H210" s="122"/>
      <c r="I210" s="714"/>
    </row>
    <row r="211" spans="1:11" x14ac:dyDescent="0.25">
      <c r="A211" s="120"/>
      <c r="B211" s="81"/>
      <c r="C211" s="993"/>
      <c r="D211" s="103">
        <v>630</v>
      </c>
      <c r="E211" s="81" t="s">
        <v>216</v>
      </c>
      <c r="F211" s="81"/>
      <c r="G211" s="999">
        <v>1700</v>
      </c>
      <c r="H211" s="1357"/>
      <c r="I211" s="992"/>
    </row>
    <row r="212" spans="1:11" x14ac:dyDescent="0.25">
      <c r="A212" s="121"/>
      <c r="B212" s="81"/>
      <c r="C212" s="81"/>
      <c r="D212" s="103">
        <v>630</v>
      </c>
      <c r="E212" s="81" t="s">
        <v>422</v>
      </c>
      <c r="F212" s="81"/>
      <c r="G212" s="999">
        <v>7000</v>
      </c>
      <c r="H212" s="122"/>
    </row>
    <row r="213" spans="1:11" x14ac:dyDescent="0.25">
      <c r="A213" s="121"/>
      <c r="B213" s="81"/>
      <c r="C213" s="81"/>
      <c r="D213" s="1367">
        <v>640</v>
      </c>
      <c r="E213" s="1368" t="s">
        <v>400</v>
      </c>
      <c r="F213" s="1369"/>
      <c r="G213" s="1370">
        <v>3200</v>
      </c>
      <c r="H213" s="122"/>
    </row>
    <row r="214" spans="1:11" x14ac:dyDescent="0.25">
      <c r="A214" s="121"/>
      <c r="B214" s="81"/>
      <c r="C214" s="81"/>
      <c r="D214" s="81"/>
      <c r="E214" s="81"/>
      <c r="F214" s="81"/>
      <c r="G214" s="966"/>
      <c r="H214" s="122"/>
    </row>
    <row r="215" spans="1:11" x14ac:dyDescent="0.25">
      <c r="A215" s="121"/>
      <c r="B215" s="81"/>
      <c r="C215" s="1250" t="s">
        <v>274</v>
      </c>
      <c r="D215" s="1249" t="s">
        <v>165</v>
      </c>
      <c r="E215" s="1249"/>
      <c r="F215" s="1256"/>
      <c r="G215" s="1212">
        <f>G216</f>
        <v>400</v>
      </c>
      <c r="H215" s="1212"/>
    </row>
    <row r="216" spans="1:11" ht="15.75" thickBot="1" x14ac:dyDescent="0.3">
      <c r="A216" s="123"/>
      <c r="B216" s="124"/>
      <c r="C216" s="124"/>
      <c r="D216" s="132">
        <v>630</v>
      </c>
      <c r="E216" s="124" t="s">
        <v>102</v>
      </c>
      <c r="F216" s="124"/>
      <c r="G216" s="969">
        <v>400</v>
      </c>
      <c r="H216" s="477"/>
    </row>
    <row r="217" spans="1:11" x14ac:dyDescent="0.25">
      <c r="E217" s="725"/>
      <c r="F217" s="714"/>
      <c r="G217" s="714"/>
    </row>
    <row r="218" spans="1:11" s="80" customFormat="1" x14ac:dyDescent="0.25">
      <c r="E218" s="725"/>
      <c r="F218" s="714"/>
      <c r="G218" s="714"/>
    </row>
    <row r="219" spans="1:11" s="80" customFormat="1" x14ac:dyDescent="0.25">
      <c r="E219" s="992"/>
    </row>
    <row r="220" spans="1:11" ht="15.75" thickBot="1" x14ac:dyDescent="0.3">
      <c r="A220" s="80"/>
      <c r="B220" s="80"/>
      <c r="C220" s="80"/>
      <c r="D220" s="80"/>
      <c r="E220" s="80"/>
      <c r="F220" s="80"/>
      <c r="G220" s="80"/>
      <c r="H220" s="80"/>
    </row>
    <row r="221" spans="1:11" ht="15.75" thickBot="1" x14ac:dyDescent="0.3">
      <c r="A221" s="84"/>
      <c r="B221" s="84"/>
      <c r="C221" s="85"/>
      <c r="D221" s="86" t="s">
        <v>308</v>
      </c>
      <c r="E221" s="86"/>
      <c r="F221" s="87"/>
      <c r="G221" s="88"/>
      <c r="H221" s="695"/>
    </row>
    <row r="222" spans="1:11" x14ac:dyDescent="0.25">
      <c r="A222" s="89"/>
      <c r="B222" s="89"/>
      <c r="C222" s="90"/>
      <c r="D222" s="90"/>
      <c r="E222" s="91"/>
      <c r="F222" s="131"/>
      <c r="G222" s="92" t="s">
        <v>225</v>
      </c>
      <c r="H222" s="92" t="s">
        <v>226</v>
      </c>
    </row>
    <row r="223" spans="1:11" ht="15.75" thickBot="1" x14ac:dyDescent="0.3">
      <c r="A223" s="94"/>
      <c r="B223" s="94"/>
      <c r="C223" s="95"/>
      <c r="D223" s="95"/>
      <c r="E223" s="96"/>
      <c r="F223" s="100"/>
      <c r="G223" s="97"/>
      <c r="H223" s="97"/>
      <c r="K223" s="713"/>
    </row>
    <row r="224" spans="1:11" x14ac:dyDescent="0.25">
      <c r="A224" s="1312"/>
      <c r="B224" s="1313"/>
      <c r="C224" s="1314" t="s">
        <v>88</v>
      </c>
      <c r="D224" s="1314" t="s">
        <v>227</v>
      </c>
      <c r="E224" s="1314" t="s">
        <v>89</v>
      </c>
      <c r="F224" s="1315"/>
      <c r="G224" s="1314">
        <v>2021</v>
      </c>
      <c r="H224" s="1316">
        <v>2021</v>
      </c>
    </row>
    <row r="225" spans="1:8" ht="15.75" thickBot="1" x14ac:dyDescent="0.3">
      <c r="A225" s="1312"/>
      <c r="B225" s="1317"/>
      <c r="C225" s="1318" t="s">
        <v>228</v>
      </c>
      <c r="D225" s="1318" t="s">
        <v>228</v>
      </c>
      <c r="E225" s="1318"/>
      <c r="F225" s="1319"/>
      <c r="G225" s="1320" t="s">
        <v>5</v>
      </c>
      <c r="H225" s="1321" t="s">
        <v>5</v>
      </c>
    </row>
    <row r="226" spans="1:8" ht="15.75" thickTop="1" x14ac:dyDescent="0.25">
      <c r="A226" s="694"/>
      <c r="B226" s="698"/>
      <c r="C226" s="114"/>
      <c r="D226" s="115"/>
      <c r="E226" s="114" t="s">
        <v>246</v>
      </c>
      <c r="F226" s="115"/>
      <c r="G226" s="988">
        <f>G9+G40+G53+G74+G93+G108+G123+G157+G169+G180+G204</f>
        <v>233737</v>
      </c>
      <c r="H226" s="989"/>
    </row>
    <row r="227" spans="1:8" x14ac:dyDescent="0.25">
      <c r="A227" s="402"/>
      <c r="B227" s="121"/>
      <c r="C227" s="81"/>
      <c r="D227" s="81"/>
      <c r="E227" s="116" t="s">
        <v>247</v>
      </c>
      <c r="F227" s="116"/>
      <c r="G227" s="988">
        <f>G135-G150</f>
        <v>196460</v>
      </c>
      <c r="H227" s="990"/>
    </row>
    <row r="228" spans="1:8" s="80" customFormat="1" x14ac:dyDescent="0.25">
      <c r="A228" s="402"/>
      <c r="B228" s="121"/>
      <c r="C228" s="81"/>
      <c r="D228" s="81"/>
      <c r="E228" s="116" t="s">
        <v>298</v>
      </c>
      <c r="F228" s="116"/>
      <c r="G228" s="988">
        <f>G150</f>
        <v>5200</v>
      </c>
      <c r="H228" s="990"/>
    </row>
    <row r="229" spans="1:8" ht="15.75" x14ac:dyDescent="0.25">
      <c r="A229" s="1322"/>
      <c r="B229" s="1323"/>
      <c r="C229" s="1324"/>
      <c r="D229" s="1324"/>
      <c r="E229" s="1325" t="s">
        <v>248</v>
      </c>
      <c r="F229" s="1325"/>
      <c r="G229" s="1326">
        <f>SUM(G226:G228)</f>
        <v>435397</v>
      </c>
      <c r="H229" s="1327"/>
    </row>
    <row r="230" spans="1:8" x14ac:dyDescent="0.25">
      <c r="A230" s="402"/>
      <c r="B230" s="121"/>
      <c r="C230" s="81"/>
      <c r="D230" s="81"/>
      <c r="E230" s="116"/>
      <c r="F230" s="116"/>
      <c r="G230" s="991"/>
      <c r="H230" s="990"/>
    </row>
    <row r="231" spans="1:8" ht="15.75" x14ac:dyDescent="0.25">
      <c r="A231" s="1328"/>
      <c r="B231" s="1329"/>
      <c r="C231" s="1330"/>
      <c r="D231" s="1330"/>
      <c r="E231" s="1331" t="s">
        <v>249</v>
      </c>
      <c r="F231" s="1331"/>
      <c r="G231" s="1332"/>
      <c r="H231" s="1333">
        <f>H9+H40+H53+H74+H93+H108+H123+H135+H157+H169+H180+H204</f>
        <v>70000</v>
      </c>
    </row>
    <row r="232" spans="1:8" x14ac:dyDescent="0.25">
      <c r="A232" s="120"/>
      <c r="B232" s="121"/>
      <c r="C232" s="81"/>
      <c r="D232" s="81"/>
      <c r="E232" s="81"/>
      <c r="F232" s="81"/>
      <c r="G232" s="975"/>
      <c r="H232" s="976"/>
    </row>
    <row r="233" spans="1:8" ht="16.5" thickBot="1" x14ac:dyDescent="0.3">
      <c r="A233" s="1334"/>
      <c r="B233" s="1335"/>
      <c r="C233" s="1336"/>
      <c r="D233" s="1336"/>
      <c r="E233" s="1337" t="s">
        <v>250</v>
      </c>
      <c r="F233" s="1336"/>
      <c r="G233" s="1366">
        <v>1000</v>
      </c>
      <c r="H233" s="1338"/>
    </row>
    <row r="234" spans="1:8" x14ac:dyDescent="0.25">
      <c r="A234" s="80"/>
      <c r="B234" s="80"/>
      <c r="C234" s="80"/>
      <c r="D234" s="80"/>
      <c r="E234" s="1339"/>
      <c r="F234" s="1340"/>
      <c r="G234" s="1341"/>
      <c r="H234" s="1342"/>
    </row>
    <row r="235" spans="1:8" ht="16.5" thickBot="1" x14ac:dyDescent="0.3">
      <c r="A235" s="80"/>
      <c r="B235" s="80"/>
      <c r="C235" s="80"/>
      <c r="D235" s="80"/>
      <c r="E235" s="1343" t="s">
        <v>398</v>
      </c>
      <c r="F235" s="1344"/>
      <c r="G235" s="1345">
        <f>G229</f>
        <v>435397</v>
      </c>
      <c r="H235" s="1346">
        <f>H229+H231</f>
        <v>70000</v>
      </c>
    </row>
    <row r="236" spans="1:8" x14ac:dyDescent="0.25">
      <c r="E236" s="995"/>
    </row>
  </sheetData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2022 -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starosta</cp:lastModifiedBy>
  <cp:lastPrinted>2021-12-14T12:08:11Z</cp:lastPrinted>
  <dcterms:created xsi:type="dcterms:W3CDTF">2012-10-12T12:30:41Z</dcterms:created>
  <dcterms:modified xsi:type="dcterms:W3CDTF">2021-12-14T12:08:58Z</dcterms:modified>
</cp:coreProperties>
</file>